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1.1.1 - SOÚŽI" sheetId="2" r:id="rId2"/>
    <sheet name="SO1.1.2 - ÚRS" sheetId="3" r:id="rId3"/>
    <sheet name="SO1.1.3 - VON" sheetId="4" r:id="rId4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'SO1.1.1 - SOÚŽI'!$C$91:$K$323</definedName>
    <definedName name="_xlnm.Print_Area" localSheetId="1">'SO1.1.1 - SOÚŽI'!$C$4:$J$43,'SO1.1.1 - SOÚŽI'!$C$49:$J$69,'SO1.1.1 - SOÚŽI'!$C$75:$K$323</definedName>
    <definedName name="_xlnm.Print_Titles" localSheetId="1">'SO1.1.1 - SOÚŽI'!$91:$91</definedName>
    <definedName name="_xlnm._FilterDatabase" localSheetId="2" hidden="1">'SO1.1.2 - ÚRS'!$C$94:$K$109</definedName>
    <definedName name="_xlnm.Print_Area" localSheetId="2">'SO1.1.2 - ÚRS'!$C$4:$J$43,'SO1.1.2 - ÚRS'!$C$49:$J$72,'SO1.1.2 - ÚRS'!$C$78:$K$109</definedName>
    <definedName name="_xlnm.Print_Titles" localSheetId="2">'SO1.1.2 - ÚRS'!$94:$94</definedName>
    <definedName name="_xlnm._FilterDatabase" localSheetId="3" hidden="1">'SO1.1.3 - VON'!$C$91:$K$95</definedName>
    <definedName name="_xlnm.Print_Area" localSheetId="3">'SO1.1.3 - VON'!$C$4:$J$43,'SO1.1.3 - VON'!$C$49:$J$69,'SO1.1.3 - VON'!$C$75:$K$95</definedName>
    <definedName name="_xlnm.Print_Titles" localSheetId="3">'SO1.1.3 - VON'!$91:$91</definedName>
  </definedNames>
  <calcPr/>
</workbook>
</file>

<file path=xl/calcChain.xml><?xml version="1.0" encoding="utf-8"?>
<calcChain xmlns="http://schemas.openxmlformats.org/spreadsheetml/2006/main">
  <c i="4" r="J41"/>
  <c r="J40"/>
  <c i="1" r="AY59"/>
  <c i="4" r="J39"/>
  <c i="1" r="AX59"/>
  <c i="4" r="BI94"/>
  <c r="F41"/>
  <c i="1" r="BD59"/>
  <c i="4" r="BH94"/>
  <c r="F40"/>
  <c i="1" r="BC59"/>
  <c i="4" r="BG94"/>
  <c r="F39"/>
  <c i="1" r="BB59"/>
  <c i="4" r="BF94"/>
  <c r="J38"/>
  <c i="1" r="AW59"/>
  <c i="4" r="F38"/>
  <c i="1" r="BA59"/>
  <c i="4" r="T94"/>
  <c r="T93"/>
  <c r="T92"/>
  <c r="R94"/>
  <c r="R93"/>
  <c r="R92"/>
  <c r="P94"/>
  <c r="P93"/>
  <c r="P92"/>
  <c i="1" r="AU59"/>
  <c i="4" r="BK94"/>
  <c r="BK93"/>
  <c r="J93"/>
  <c r="BK92"/>
  <c r="J92"/>
  <c r="J67"/>
  <c r="J34"/>
  <c i="1" r="AG59"/>
  <c i="4" r="J94"/>
  <c r="BE94"/>
  <c r="J37"/>
  <c i="1" r="AV59"/>
  <c i="4" r="F37"/>
  <c i="1" r="AZ59"/>
  <c i="4" r="J68"/>
  <c r="F86"/>
  <c r="E84"/>
  <c r="F60"/>
  <c r="E58"/>
  <c r="J43"/>
  <c r="J28"/>
  <c r="E28"/>
  <c r="J89"/>
  <c r="J63"/>
  <c r="J27"/>
  <c r="J25"/>
  <c r="E25"/>
  <c r="J88"/>
  <c r="J62"/>
  <c r="J24"/>
  <c r="J22"/>
  <c r="E22"/>
  <c r="F89"/>
  <c r="F63"/>
  <c r="J21"/>
  <c r="J19"/>
  <c r="E19"/>
  <c r="F88"/>
  <c r="F62"/>
  <c r="J18"/>
  <c r="J16"/>
  <c r="J86"/>
  <c r="J60"/>
  <c r="E7"/>
  <c r="E78"/>
  <c r="E52"/>
  <c i="3" r="J41"/>
  <c r="J40"/>
  <c i="1" r="AY58"/>
  <c i="3" r="J39"/>
  <c i="1" r="AX58"/>
  <c i="3" r="BI108"/>
  <c r="BH108"/>
  <c r="BG108"/>
  <c r="BF108"/>
  <c r="T108"/>
  <c r="R108"/>
  <c r="P108"/>
  <c r="BK108"/>
  <c r="J108"/>
  <c r="BE108"/>
  <c r="BI106"/>
  <c r="BH106"/>
  <c r="BG106"/>
  <c r="BF106"/>
  <c r="T106"/>
  <c r="T105"/>
  <c r="T104"/>
  <c r="R106"/>
  <c r="R105"/>
  <c r="R104"/>
  <c r="P106"/>
  <c r="P105"/>
  <c r="P104"/>
  <c r="BK106"/>
  <c r="BK105"/>
  <c r="J105"/>
  <c r="BK104"/>
  <c r="J104"/>
  <c r="J106"/>
  <c r="BE106"/>
  <c r="J71"/>
  <c r="J70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F41"/>
  <c i="1" r="BD58"/>
  <c i="3" r="BH98"/>
  <c r="F40"/>
  <c i="1" r="BC58"/>
  <c i="3" r="BG98"/>
  <c r="F39"/>
  <c i="1" r="BB58"/>
  <c i="3" r="BF98"/>
  <c r="J38"/>
  <c i="1" r="AW58"/>
  <c i="3" r="F38"/>
  <c i="1" r="BA58"/>
  <c i="3" r="T98"/>
  <c r="T97"/>
  <c r="T96"/>
  <c r="T95"/>
  <c r="R98"/>
  <c r="R97"/>
  <c r="R96"/>
  <c r="R95"/>
  <c r="P98"/>
  <c r="P97"/>
  <c r="P96"/>
  <c r="P95"/>
  <c i="1" r="AU58"/>
  <c i="3" r="BK98"/>
  <c r="BK97"/>
  <c r="J97"/>
  <c r="BK96"/>
  <c r="J96"/>
  <c r="BK95"/>
  <c r="J95"/>
  <c r="J67"/>
  <c r="J34"/>
  <c i="1" r="AG58"/>
  <c i="3" r="J98"/>
  <c r="BE98"/>
  <c r="J37"/>
  <c i="1" r="AV58"/>
  <c i="3" r="F37"/>
  <c i="1" r="AZ58"/>
  <c i="3" r="J69"/>
  <c r="J68"/>
  <c r="F89"/>
  <c r="E87"/>
  <c r="F60"/>
  <c r="E58"/>
  <c r="J43"/>
  <c r="J28"/>
  <c r="E28"/>
  <c r="J92"/>
  <c r="J63"/>
  <c r="J27"/>
  <c r="J25"/>
  <c r="E25"/>
  <c r="J91"/>
  <c r="J62"/>
  <c r="J24"/>
  <c r="J22"/>
  <c r="E22"/>
  <c r="F92"/>
  <c r="F63"/>
  <c r="J21"/>
  <c r="J19"/>
  <c r="E19"/>
  <c r="F91"/>
  <c r="F62"/>
  <c r="J18"/>
  <c r="J16"/>
  <c r="J89"/>
  <c r="J60"/>
  <c r="E7"/>
  <c r="E81"/>
  <c r="E52"/>
  <c i="2" r="J41"/>
  <c r="J40"/>
  <c i="1" r="AY57"/>
  <c i="2" r="J39"/>
  <c i="1" r="AX57"/>
  <c i="2" r="BI322"/>
  <c r="BH322"/>
  <c r="BG322"/>
  <c r="BF322"/>
  <c r="T322"/>
  <c r="R322"/>
  <c r="P322"/>
  <c r="BK322"/>
  <c r="J322"/>
  <c r="BE322"/>
  <c r="BI320"/>
  <c r="BH320"/>
  <c r="BG320"/>
  <c r="BF320"/>
  <c r="T320"/>
  <c r="R320"/>
  <c r="P320"/>
  <c r="BK320"/>
  <c r="J320"/>
  <c r="BE320"/>
  <c r="BI318"/>
  <c r="BH318"/>
  <c r="BG318"/>
  <c r="BF318"/>
  <c r="T318"/>
  <c r="R318"/>
  <c r="P318"/>
  <c r="BK318"/>
  <c r="J318"/>
  <c r="BE318"/>
  <c r="BI316"/>
  <c r="BH316"/>
  <c r="BG316"/>
  <c r="BF316"/>
  <c r="T316"/>
  <c r="R316"/>
  <c r="P316"/>
  <c r="BK316"/>
  <c r="J316"/>
  <c r="BE316"/>
  <c r="BI314"/>
  <c r="BH314"/>
  <c r="BG314"/>
  <c r="BF314"/>
  <c r="T314"/>
  <c r="R314"/>
  <c r="P314"/>
  <c r="BK314"/>
  <c r="J314"/>
  <c r="BE314"/>
  <c r="BI312"/>
  <c r="BH312"/>
  <c r="BG312"/>
  <c r="BF312"/>
  <c r="T312"/>
  <c r="R312"/>
  <c r="P312"/>
  <c r="BK312"/>
  <c r="J312"/>
  <c r="BE312"/>
  <c r="BI310"/>
  <c r="BH310"/>
  <c r="BG310"/>
  <c r="BF310"/>
  <c r="T310"/>
  <c r="R310"/>
  <c r="P310"/>
  <c r="BK310"/>
  <c r="J310"/>
  <c r="BE310"/>
  <c r="BI308"/>
  <c r="BH308"/>
  <c r="BG308"/>
  <c r="BF308"/>
  <c r="T308"/>
  <c r="R308"/>
  <c r="P308"/>
  <c r="BK308"/>
  <c r="J308"/>
  <c r="BE308"/>
  <c r="BI306"/>
  <c r="BH306"/>
  <c r="BG306"/>
  <c r="BF306"/>
  <c r="T306"/>
  <c r="R306"/>
  <c r="P306"/>
  <c r="BK306"/>
  <c r="J306"/>
  <c r="BE306"/>
  <c r="BI304"/>
  <c r="BH304"/>
  <c r="BG304"/>
  <c r="BF304"/>
  <c r="T304"/>
  <c r="R304"/>
  <c r="P304"/>
  <c r="BK304"/>
  <c r="J304"/>
  <c r="BE304"/>
  <c r="BI302"/>
  <c r="BH302"/>
  <c r="BG302"/>
  <c r="BF302"/>
  <c r="T302"/>
  <c r="R302"/>
  <c r="P302"/>
  <c r="BK302"/>
  <c r="J302"/>
  <c r="BE302"/>
  <c r="BI300"/>
  <c r="BH300"/>
  <c r="BG300"/>
  <c r="BF300"/>
  <c r="T300"/>
  <c r="R300"/>
  <c r="P300"/>
  <c r="BK300"/>
  <c r="J300"/>
  <c r="BE300"/>
  <c r="BI298"/>
  <c r="BH298"/>
  <c r="BG298"/>
  <c r="BF298"/>
  <c r="T298"/>
  <c r="R298"/>
  <c r="P298"/>
  <c r="BK298"/>
  <c r="J298"/>
  <c r="BE298"/>
  <c r="BI296"/>
  <c r="BH296"/>
  <c r="BG296"/>
  <c r="BF296"/>
  <c r="T296"/>
  <c r="R296"/>
  <c r="P296"/>
  <c r="BK296"/>
  <c r="J296"/>
  <c r="BE296"/>
  <c r="BI294"/>
  <c r="BH294"/>
  <c r="BG294"/>
  <c r="BF294"/>
  <c r="T294"/>
  <c r="R294"/>
  <c r="P294"/>
  <c r="BK294"/>
  <c r="J294"/>
  <c r="BE294"/>
  <c r="BI292"/>
  <c r="BH292"/>
  <c r="BG292"/>
  <c r="BF292"/>
  <c r="T292"/>
  <c r="R292"/>
  <c r="P292"/>
  <c r="BK292"/>
  <c r="J292"/>
  <c r="BE292"/>
  <c r="BI290"/>
  <c r="BH290"/>
  <c r="BG290"/>
  <c r="BF290"/>
  <c r="T290"/>
  <c r="R290"/>
  <c r="P290"/>
  <c r="BK290"/>
  <c r="J290"/>
  <c r="BE290"/>
  <c r="BI288"/>
  <c r="BH288"/>
  <c r="BG288"/>
  <c r="BF288"/>
  <c r="T288"/>
  <c r="R288"/>
  <c r="P288"/>
  <c r="BK288"/>
  <c r="J288"/>
  <c r="BE288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F41"/>
  <c i="1" r="BD57"/>
  <c i="2" r="BH94"/>
  <c r="F40"/>
  <c i="1" r="BC57"/>
  <c i="2" r="BG94"/>
  <c r="F39"/>
  <c i="1" r="BB57"/>
  <c i="2" r="BF94"/>
  <c r="J38"/>
  <c i="1" r="AW57"/>
  <c i="2" r="F38"/>
  <c i="1" r="BA57"/>
  <c i="2" r="T94"/>
  <c r="T93"/>
  <c r="T92"/>
  <c r="R94"/>
  <c r="R93"/>
  <c r="R92"/>
  <c r="P94"/>
  <c r="P93"/>
  <c r="P92"/>
  <c i="1" r="AU57"/>
  <c i="2" r="BK94"/>
  <c r="BK93"/>
  <c r="J93"/>
  <c r="BK92"/>
  <c r="J92"/>
  <c r="J67"/>
  <c r="J34"/>
  <c i="1" r="AG57"/>
  <c i="2" r="J94"/>
  <c r="BE94"/>
  <c r="J37"/>
  <c i="1" r="AV57"/>
  <c i="2" r="F37"/>
  <c i="1" r="AZ57"/>
  <c i="2" r="J68"/>
  <c r="F86"/>
  <c r="E84"/>
  <c r="F60"/>
  <c r="E58"/>
  <c r="J43"/>
  <c r="J28"/>
  <c r="E28"/>
  <c r="J89"/>
  <c r="J63"/>
  <c r="J27"/>
  <c r="J25"/>
  <c r="E25"/>
  <c r="J88"/>
  <c r="J62"/>
  <c r="J24"/>
  <c r="J22"/>
  <c r="E22"/>
  <c r="F89"/>
  <c r="F63"/>
  <c r="J21"/>
  <c r="J19"/>
  <c r="E19"/>
  <c r="F88"/>
  <c r="F62"/>
  <c r="J18"/>
  <c r="J16"/>
  <c r="J86"/>
  <c r="J60"/>
  <c r="E7"/>
  <c r="E78"/>
  <c r="E52"/>
  <c i="1" r="BD56"/>
  <c r="BC56"/>
  <c r="BB56"/>
  <c r="BA56"/>
  <c r="AZ56"/>
  <c r="AY56"/>
  <c r="AX56"/>
  <c r="AW56"/>
  <c r="AV56"/>
  <c r="AU56"/>
  <c r="AT56"/>
  <c r="AS56"/>
  <c r="AG56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9"/>
  <c r="AN59"/>
  <c r="AT58"/>
  <c r="AN58"/>
  <c r="AT57"/>
  <c r="AN57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<sst xmlns="http://schemas.openxmlformats.org/spreadsheetml/2006/main">
  <si>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</si>
  <si>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</si>
  <si>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</si>
  <si>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</si>
  <si>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</si>
  <si>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{fdca05cf-1e10-4709-91e9-d52377390821}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</si>
  <si>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</si>
  <si>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</si>
  <si>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</si>
  <si>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</si>
  <si>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</si>
  <si>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</si>
  <si>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</si>
  <si>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</si>
  <si>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65019051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</si>
  <si>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</si>
  <si>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</si>
  <si>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TV v úseku Ústí západ - Světec</t>
  </si>
  <si>
    <t>KSO:</t>
  </si>
  <si>
    <t>CC-CZ:</t>
  </si>
  <si>
    <t>Místo:</t>
  </si>
  <si>
    <t xml:space="preserve"> </t>
  </si>
  <si>
    <t>Datum:</t>
  </si>
  <si>
    <t>12. 4. 2019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</si>
  <si>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</si>
  <si>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</si>
  <si>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</si>
  <si>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</si>
  <si>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</si>
  <si>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</si>
  <si>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</si>
  <si>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</si>
  <si>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</si>
  <si>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</si>
  <si>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</si>
  <si>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</si>
  <si>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</si>
  <si>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</si>
  <si>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</si>
  <si>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</si>
  <si>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</si>
  <si>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</si>
  <si>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</si>
  <si>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</si>
  <si>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</si>
  <si>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</si>
  <si>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</si>
  <si>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</si>
  <si>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</si>
  <si>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</si>
  <si>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</si>
  <si>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</si>
  <si>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</si>
  <si>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</si>
  <si>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</si>
  <si>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</si>
  <si>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</si>
  <si>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</si>
  <si>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</si>
  <si>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</si>
  <si>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</si>
  <si>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</si>
  <si>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</si>
  <si>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</si>
  <si>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</si>
  <si>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</si>
  <si>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</si>
  <si>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</si>
  <si>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</si>
  <si>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</si>
  <si>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</si>
  <si>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SO1</t>
  </si>
  <si>
    <t>trakční a energetická zařízení</t>
  </si>
  <si>
    <t>STA</t>
  </si>
  <si>
    <t>1</t>
  </si>
  <si>
    <t>{6380565b-5a66-4811-871f-a68949b7b56f}</t>
  </si>
  <si>
    <t>2</t>
  </si>
  <si>
    <t>SO1.1</t>
  </si>
  <si>
    <t>Koštov-Řehlovice - výměna TP</t>
  </si>
  <si>
    <t>Soupis</t>
  </si>
  <si>
    <t>{9c004d57-a178-43c1-9e6d-eea0ab43cefb}</t>
  </si>
  <si>
    <t>/</t>
  </si>
  <si>
    <t>SO1.1.1</t>
  </si>
  <si>
    <t>SOÚŽI</t>
  </si>
  <si>
    <t>3</t>
  </si>
  <si>
    <t>{f1439885-5104-4b9c-8e10-9b96fbe1d837}</t>
  </si>
  <si>
    <t>SO1.1.2</t>
  </si>
  <si>
    <t>ÚRS</t>
  </si>
  <si>
    <t>{46302d76-fd75-4f0a-88a2-dcc185c414b9}</t>
  </si>
  <si>
    <t>SO1.1.3</t>
  </si>
  <si>
    <t>VON</t>
  </si>
  <si>
    <t>{1389c9ea-122c-4e16-9493-a26d12130a5b}</t>
  </si>
  <si>
    <t>KRYCÍ LIST SOUPISU PRACÍ</t>
  </si>
  <si>
    <t>Objekt:</t>
  </si>
  <si>
    <t>SO1 - trakční a energetická zařízení</t>
  </si>
  <si>
    <t>Soupis:</t>
  </si>
  <si>
    <t>SO1.1 - Koštov-Řehlovice - výměna TP</t>
  </si>
  <si>
    <t>Úroveň 3:</t>
  </si>
  <si>
    <t>SO1.1.1 - SOÚŽI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</si>
  <si>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</si>
  <si>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</si>
  <si>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</si>
  <si>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</si>
  <si>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</si>
  <si>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</si>
  <si>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</si>
  <si>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</si>
  <si>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</si>
  <si>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</si>
  <si>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</si>
  <si>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</si>
  <si>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</si>
  <si>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</si>
  <si>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</si>
  <si>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</si>
  <si>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</si>
  <si>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</si>
  <si>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</si>
  <si>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</si>
  <si>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</si>
  <si>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</si>
  <si>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</si>
  <si>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</si>
  <si>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7497131010</t>
  </si>
  <si>
    <t>Úprava kabelů u základu trakčního vedení</t>
  </si>
  <si>
    <t>kus</t>
  </si>
  <si>
    <t>Sborník UOŽI 01 2019</t>
  </si>
  <si>
    <t>512</t>
  </si>
  <si>
    <t>2094200436</t>
  </si>
  <si>
    <t>PP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</si>
  <si>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</si>
  <si>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7497150510</t>
  </si>
  <si>
    <t>Zhotovení základu trakčního vedení včetně geodet. bodu, vytyčení a sondy, výkop zemina tř. 2 až 4 hloubeného</t>
  </si>
  <si>
    <t>m3</t>
  </si>
  <si>
    <t>-823499001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</si>
  <si>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</si>
  <si>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7497251015</t>
  </si>
  <si>
    <t>Montáž stožárů trakčního vedení výšky do 14 m, typ TS, TSI, TBS, TBSI</t>
  </si>
  <si>
    <t>1189653382</t>
  </si>
  <si>
    <t>Montáž stožárů trakčního vedení výšky do 14 m, typ TS, TSI, TBS, TBSI - včetně konečné regulace po zatížení</t>
  </si>
  <si>
    <t>7497251025</t>
  </si>
  <si>
    <t>Montáž stožárů trakčního vedení výšky do 14 m, typ DS</t>
  </si>
  <si>
    <t>-1296618348</t>
  </si>
  <si>
    <t>Montáž stožárů trakčního vedení výšky do 14 m, typ DS - včetně konečné regulace po zatížení</t>
  </si>
  <si>
    <t>5</t>
  </si>
  <si>
    <t>7497251050</t>
  </si>
  <si>
    <t>Montáž stožárů trakčního vedení výšky do do 16 m, typ BP</t>
  </si>
  <si>
    <t>-764013507</t>
  </si>
  <si>
    <t>Montáž stožárů trakčního vedení výšky do do 16 m, typ BP - včetně konečné regulace po zatížení</t>
  </si>
  <si>
    <t>6</t>
  </si>
  <si>
    <t>7497252015</t>
  </si>
  <si>
    <t>Jednostranné připevnění břevna typ 23, 34</t>
  </si>
  <si>
    <t>679719445</t>
  </si>
  <si>
    <t>7</t>
  </si>
  <si>
    <t>7497254015</t>
  </si>
  <si>
    <t>Připevnění závěsu břevna typ 23, 34</t>
  </si>
  <si>
    <t>-1853813753</t>
  </si>
  <si>
    <t>8</t>
  </si>
  <si>
    <t>7497256015</t>
  </si>
  <si>
    <t>Příplatek za montáž bran nad stávajícím trakčním vedením</t>
  </si>
  <si>
    <t>1452164593</t>
  </si>
  <si>
    <t>9</t>
  </si>
  <si>
    <t>7497271015</t>
  </si>
  <si>
    <t>Demontáže zařízení trakčního vedení stožáru TS, TBS</t>
  </si>
  <si>
    <t>-1950094647</t>
  </si>
  <si>
    <t>Demontáže zařízení trakčního vedení stožáru TS, TBS - demontáž stávajícího zařízení se všemi pomocnými doplňujícími úpravami</t>
  </si>
  <si>
    <t>10</t>
  </si>
  <si>
    <t>7497271030</t>
  </si>
  <si>
    <t>Demontáže zařízení trakčního vedení stožáru DPVSu</t>
  </si>
  <si>
    <t>1986868079</t>
  </si>
  <si>
    <t>Demontáže zařízení trakčního vedení stožáru DPVSu - demontáž stávajícího zařízení se všemi pomocnými doplňujícími úpravami</t>
  </si>
  <si>
    <t>11</t>
  </si>
  <si>
    <t>7497271035</t>
  </si>
  <si>
    <t>Demontáže zařízení trakčního vedení stožáru BP, AP</t>
  </si>
  <si>
    <t>-578208187</t>
  </si>
  <si>
    <t>Demontáže zařízení trakčního vedení stožáru BP, AP - demontáž stávajícího zařízení se všemi pomocnými doplňujícími úpravami</t>
  </si>
  <si>
    <t>12</t>
  </si>
  <si>
    <t>7497271045</t>
  </si>
  <si>
    <t>Demontáže zařízení trakčního vedení stožáru konzoly TV</t>
  </si>
  <si>
    <t>-630740480</t>
  </si>
  <si>
    <t>Demontáže zařízení trakčního vedení stožáru konzoly TV - demontáž stávajícího zařízení se všemi pomocnými doplňujícími úpravami, včetně upevnění</t>
  </si>
  <si>
    <t>13</t>
  </si>
  <si>
    <t>7497271050</t>
  </si>
  <si>
    <t>Demontáže zařízení trakčního vedení stožáru konzoly ZV, OV</t>
  </si>
  <si>
    <t>1702703550</t>
  </si>
  <si>
    <t>Demontáže zařízení trakčního vedení stožáru konzoly ZV, OV - demontáž stávajícího zařízení se všemi pomocnými doplňujícími úpravami, včetně závěsu</t>
  </si>
  <si>
    <t>14</t>
  </si>
  <si>
    <t>7497350020</t>
  </si>
  <si>
    <t>Montáž závěsu na konzole bez přídavného lana</t>
  </si>
  <si>
    <t>-1308155399</t>
  </si>
  <si>
    <t>7497350025</t>
  </si>
  <si>
    <t>Montáž závěsu na konzole s přídavným lanem</t>
  </si>
  <si>
    <t>-1671241797</t>
  </si>
  <si>
    <t>16</t>
  </si>
  <si>
    <t>7497350060</t>
  </si>
  <si>
    <t>Posunutí ramene trakčního vedení, SIK-u, závěsu výškové, směrové</t>
  </si>
  <si>
    <t>-217926309</t>
  </si>
  <si>
    <t>Posunutí ramene trakčního vedení, SIK-u, závěsu výškové, směrové - včetně demontáže a montáže konzol a závěsů</t>
  </si>
  <si>
    <t>17</t>
  </si>
  <si>
    <t>7497350160</t>
  </si>
  <si>
    <t>Montáž závěsu SIK s přídavným lanem</t>
  </si>
  <si>
    <t>-1607275692</t>
  </si>
  <si>
    <t>18</t>
  </si>
  <si>
    <t>7497350200</t>
  </si>
  <si>
    <t>Montáž věšáku troleje</t>
  </si>
  <si>
    <t>1776365431</t>
  </si>
  <si>
    <t>19</t>
  </si>
  <si>
    <t>7497350210</t>
  </si>
  <si>
    <t>Demontáž a opětovná montáž proudového propojení</t>
  </si>
  <si>
    <t>488813762</t>
  </si>
  <si>
    <t>20</t>
  </si>
  <si>
    <t>7497350230</t>
  </si>
  <si>
    <t>Montáž spojky - svorky dvou lan nebo troleje a lana</t>
  </si>
  <si>
    <t>877924705</t>
  </si>
  <si>
    <t>7497350270</t>
  </si>
  <si>
    <t>Montáž pevného bodu kompenzované sestavy</t>
  </si>
  <si>
    <t>522341390</t>
  </si>
  <si>
    <t>22</t>
  </si>
  <si>
    <t>7497350305</t>
  </si>
  <si>
    <t>Montáž kotvení pevného bodu na jednoduché bráně</t>
  </si>
  <si>
    <t>-2052886562</t>
  </si>
  <si>
    <t>23</t>
  </si>
  <si>
    <t>7497350320</t>
  </si>
  <si>
    <t>Upevnění kotevních lan pevného bodu na nosné lano</t>
  </si>
  <si>
    <t>1112194462</t>
  </si>
  <si>
    <t>24</t>
  </si>
  <si>
    <t>7497350332</t>
  </si>
  <si>
    <t>Montáž lan pevných bodů a odtahů 70 mm2 Bz, Fe</t>
  </si>
  <si>
    <t>m</t>
  </si>
  <si>
    <t>-380025161</t>
  </si>
  <si>
    <t>25</t>
  </si>
  <si>
    <t>7497350340</t>
  </si>
  <si>
    <t>Montáž tyčí rozpěrných</t>
  </si>
  <si>
    <t>1051686887</t>
  </si>
  <si>
    <t>26</t>
  </si>
  <si>
    <t>7497350442</t>
  </si>
  <si>
    <t>Montáž pohyblivého kotvení sestavy trakčního vedení troleje a nosného lana na stožár BP 10 kN</t>
  </si>
  <si>
    <t>-1931745402</t>
  </si>
  <si>
    <t>27</t>
  </si>
  <si>
    <t>7497350700</t>
  </si>
  <si>
    <t>Tažení nosného lana do 120 mm2 Bz, Cu</t>
  </si>
  <si>
    <t>-555541452</t>
  </si>
  <si>
    <t>28</t>
  </si>
  <si>
    <t>7497350720</t>
  </si>
  <si>
    <t>Výšková regulace troleje</t>
  </si>
  <si>
    <t>-1808528934</t>
  </si>
  <si>
    <t>29</t>
  </si>
  <si>
    <t>7497350730</t>
  </si>
  <si>
    <t>Montáž definitivní regulace pohyblivého kotvení troleje</t>
  </si>
  <si>
    <t>2049506488</t>
  </si>
  <si>
    <t>30</t>
  </si>
  <si>
    <t>7497350732</t>
  </si>
  <si>
    <t>Montáž definitivní regulace pohyblivého kotvení nosného lana</t>
  </si>
  <si>
    <t>-272061089</t>
  </si>
  <si>
    <t>31</t>
  </si>
  <si>
    <t>7497350750</t>
  </si>
  <si>
    <t>Zajištění kotvení nosného lana a troleje všech sestavení</t>
  </si>
  <si>
    <t>281786020</t>
  </si>
  <si>
    <t>32</t>
  </si>
  <si>
    <t>7497350760</t>
  </si>
  <si>
    <t>Zkouška trakčního vedení vlastností mechanických</t>
  </si>
  <si>
    <t>km</t>
  </si>
  <si>
    <t>-260074757</t>
  </si>
  <si>
    <t>Zkouška trakčního vedení vlastností mechanických - prvotní zkouška dodaného zařízení podle TKP</t>
  </si>
  <si>
    <t>33</t>
  </si>
  <si>
    <t>7497350765</t>
  </si>
  <si>
    <t>Zkouška trakčního vedení vlastností elektrických</t>
  </si>
  <si>
    <t>499290667</t>
  </si>
  <si>
    <t>Zkouška trakčního vedení vlastností elektrických - prvotní zkouška dodaného zařízení podle TKP</t>
  </si>
  <si>
    <t>34</t>
  </si>
  <si>
    <t>7497350785</t>
  </si>
  <si>
    <t>Připevnění lišty pro kotvení zesilovací, napájecí a obcházecí vedení (ZV, NV, OV) oboustranné</t>
  </si>
  <si>
    <t>-410542705</t>
  </si>
  <si>
    <t>35</t>
  </si>
  <si>
    <t>7497350800</t>
  </si>
  <si>
    <t>Montáž kotvení lana zesilovacího, napájecího a obcházecího vedení jednoho</t>
  </si>
  <si>
    <t>-2051592797</t>
  </si>
  <si>
    <t>36</t>
  </si>
  <si>
    <t>7497350830</t>
  </si>
  <si>
    <t>Připevnění konzoly zesilovacího, napájecího a obcházecího vedení svislý závěs na stožár T, P, BP, DS</t>
  </si>
  <si>
    <t>-388414604</t>
  </si>
  <si>
    <t>37</t>
  </si>
  <si>
    <t>7497350835</t>
  </si>
  <si>
    <t>Připevnění konzoly zesilovacího, napájecího a obcházecího vedení "V" závěs na stožár T, P, BP, DS</t>
  </si>
  <si>
    <t>572722354</t>
  </si>
  <si>
    <t>38</t>
  </si>
  <si>
    <t>7497350840</t>
  </si>
  <si>
    <t>Připevnění konzoly zesilovacího, napájecího a obcházecího vedení svislý závěs přeponky na stožár BP</t>
  </si>
  <si>
    <t>1985963380</t>
  </si>
  <si>
    <t>39</t>
  </si>
  <si>
    <t>7497350850</t>
  </si>
  <si>
    <t>Montáž závěsu zesilovacího, napájecího a obcházecího vedení (ZV, NV, OV) svislého 1 - 2 lan</t>
  </si>
  <si>
    <t>1671938712</t>
  </si>
  <si>
    <t>40</t>
  </si>
  <si>
    <t>7497350860</t>
  </si>
  <si>
    <t>Montáž závěsu zesilovacího, napájecího a obcházecího vedení (ZV, NV, OV) typ "V" 1 - 2 lan</t>
  </si>
  <si>
    <t>-1232939857</t>
  </si>
  <si>
    <t>41</t>
  </si>
  <si>
    <t>7497350870</t>
  </si>
  <si>
    <t>Montáž závěsu zesilovacího, napájecího a obcházecího vedení (ZV, NV, OV) volného 1 - 2 lan na bráně</t>
  </si>
  <si>
    <t>294122808</t>
  </si>
  <si>
    <t>42</t>
  </si>
  <si>
    <t>7497350900</t>
  </si>
  <si>
    <t>Montáž proudového spojení zesilovacího, napájecího a obcházecího vedení dvou lan</t>
  </si>
  <si>
    <t>-836414483</t>
  </si>
  <si>
    <t>43</t>
  </si>
  <si>
    <t>7497350930</t>
  </si>
  <si>
    <t>Připojení zesilovacího, napájecího a obcházecího vedení 1 - 2 lan na trakční vedení</t>
  </si>
  <si>
    <t>-956621886</t>
  </si>
  <si>
    <t>44</t>
  </si>
  <si>
    <t>7497350960</t>
  </si>
  <si>
    <t>Tažení lana pro zesilovací, napájecí a obcházecí vedení do 240 mm2 Cu, AlFe</t>
  </si>
  <si>
    <t>-734274839</t>
  </si>
  <si>
    <t>45</t>
  </si>
  <si>
    <t>7497351400</t>
  </si>
  <si>
    <t>Upevnění konzol středové, stranové</t>
  </si>
  <si>
    <t>-1373848557</t>
  </si>
  <si>
    <t>46</t>
  </si>
  <si>
    <t>7497351405</t>
  </si>
  <si>
    <t>Upevnění konzol dvou konzol</t>
  </si>
  <si>
    <t>-1183399697</t>
  </si>
  <si>
    <t>47</t>
  </si>
  <si>
    <t>7497351420</t>
  </si>
  <si>
    <t>Připevnění kozlíku na stožár T, P</t>
  </si>
  <si>
    <t>722452913</t>
  </si>
  <si>
    <t>48</t>
  </si>
  <si>
    <t>7497351590</t>
  </si>
  <si>
    <t>Montáž ukolejnění s průrazkou T, P, 2T, BP, DS, OK - 1 vodič</t>
  </si>
  <si>
    <t>-1246558147</t>
  </si>
  <si>
    <t>49</t>
  </si>
  <si>
    <t>7497351770</t>
  </si>
  <si>
    <t>Montáž výstražných tabulek na stožáru T, P, BP, DS</t>
  </si>
  <si>
    <t>-73561177</t>
  </si>
  <si>
    <t>50</t>
  </si>
  <si>
    <t>7497351780</t>
  </si>
  <si>
    <t>Číslování stožárů a pohonů odpojovačů 1 - 3 znaky</t>
  </si>
  <si>
    <t>2087392568</t>
  </si>
  <si>
    <t>51</t>
  </si>
  <si>
    <t>7497351840</t>
  </si>
  <si>
    <t>Zpracování KSU a TP pro účely zavedení do provozu za 100 m</t>
  </si>
  <si>
    <t>1494429377</t>
  </si>
  <si>
    <t>Zpracování KSU a TP pro účely zavedení do provozu za 100 m - při uvádění do provozu</t>
  </si>
  <si>
    <t>52</t>
  </si>
  <si>
    <t>7497371040</t>
  </si>
  <si>
    <t>Demontáže zařízení trakčního vedení závěsu věšáku</t>
  </si>
  <si>
    <t>816652317</t>
  </si>
  <si>
    <t>Demontáže zařízení trakčního vedení závěsu věšáku - demontáž stávajícího zařízení se všemi pomocnými doplňujícími úpravami, úplná</t>
  </si>
  <si>
    <t>53</t>
  </si>
  <si>
    <t>7497371045</t>
  </si>
  <si>
    <t>Demontáže zařízení trakčního vedení závěsu podélné nebo příčné proudové propojky</t>
  </si>
  <si>
    <t>356994767</t>
  </si>
  <si>
    <t>Demontáže zařízení trakčního vedení závěsu podélné nebo příčné proudové propojky - demontáž stávajícího zařízení se všemi pomocnými doplňujícími úpravami</t>
  </si>
  <si>
    <t>54</t>
  </si>
  <si>
    <t>7497371050</t>
  </si>
  <si>
    <t>Demontáže zařízení trakčního vedení závěsu spojky</t>
  </si>
  <si>
    <t>615443457</t>
  </si>
  <si>
    <t>Demontáže zařízení trakčního vedení závěsu spojky - demontáž stávajícího zařízení se všemi pomocnými doplňujícími úpravami, úplná</t>
  </si>
  <si>
    <t>55</t>
  </si>
  <si>
    <t>7497371070</t>
  </si>
  <si>
    <t>Demontáže zařízení trakčního vedení závěsu pevného bodu</t>
  </si>
  <si>
    <t>793751253</t>
  </si>
  <si>
    <t>Demontáže zařízení trakčního vedení závěsu pevného bodu - demontáž stávajícího zařízení se všemi pomocnými doplňujícími úpravami, včetně zakotvení</t>
  </si>
  <si>
    <t>56</t>
  </si>
  <si>
    <t>7497371315</t>
  </si>
  <si>
    <t>Demontáže zařízení trakčního vedení kotvení troleje, nosného lana pohyblivě</t>
  </si>
  <si>
    <t>872468885</t>
  </si>
  <si>
    <t>Demontáže zařízení trakčního vedení kotvení troleje, nosného lana pohyblivě - demontáž stávajícího zařízení se všemi pomocnými doplňujícími úpravami</t>
  </si>
  <si>
    <t>57</t>
  </si>
  <si>
    <t>7497371350</t>
  </si>
  <si>
    <t>Demontáže zařízení trakčního vedení kotvení zesilovacího, napájecího, obcházecího vedení včetně připevnění lišt</t>
  </si>
  <si>
    <t>-1685963941</t>
  </si>
  <si>
    <t>Demontáže zařízení trakčního vedení kotvení zesilovacího, napájecího, obcházecího vedení včetně připevnění lišt - demontáž stávajícího zařízení se všemi pomocnými doplňujícími úpravami</t>
  </si>
  <si>
    <t>58</t>
  </si>
  <si>
    <t>7497371415</t>
  </si>
  <si>
    <t>Demontáže zařízení trakčního vedení lana zesilovacího vedení stočení na buben</t>
  </si>
  <si>
    <t>570774402</t>
  </si>
  <si>
    <t>Demontáže zařízení trakčního vedení lana zesilovacího vedení stočení na buben - demontáž stávajícího zařízení se všemi pomocnými doplňujícími úpravami</t>
  </si>
  <si>
    <t>59</t>
  </si>
  <si>
    <t>7497371420</t>
  </si>
  <si>
    <t>Demontáže zařízení trakčního vedení lana zesilovacího vedení převěšení ZV,NV, OV</t>
  </si>
  <si>
    <t>991130</t>
  </si>
  <si>
    <t>Demontáže zařízení trakčního vedení lana zesilovacího vedení převěšení ZV,NV, OV - demontáž stávajícího zařízení se všemi pomocnými doplňujícími úpravami</t>
  </si>
  <si>
    <t>60</t>
  </si>
  <si>
    <t>7497371635</t>
  </si>
  <si>
    <t>Demontáže zařízení trakčního vedení svodu ochranného lana</t>
  </si>
  <si>
    <t>1242819641</t>
  </si>
  <si>
    <t>Demontáže zařízení trakčního vedení svodu ochranného lana - demontáž stávajícího zařízení se všemi pomocnými doplňujícími úpravami</t>
  </si>
  <si>
    <t>61</t>
  </si>
  <si>
    <t>7497371730</t>
  </si>
  <si>
    <t>Demontáže zařízení trakčního vedení lávky pro odpojovač nestandardní kovové konstrukce</t>
  </si>
  <si>
    <t>kg</t>
  </si>
  <si>
    <t>-104054924</t>
  </si>
  <si>
    <t>Demontáže zařízení trakčního vedení lávky pro odpojovač nestandardní kovové konstrukce - demontáž stávajícího zařízení se všemi pomocnými doplňujícími úpravami</t>
  </si>
  <si>
    <t>62</t>
  </si>
  <si>
    <t>7497651010</t>
  </si>
  <si>
    <t>HZS na trakčním vedení</t>
  </si>
  <si>
    <t>hod</t>
  </si>
  <si>
    <t>-1222407003</t>
  </si>
  <si>
    <t>63</t>
  </si>
  <si>
    <t>M</t>
  </si>
  <si>
    <t>7497100010</t>
  </si>
  <si>
    <t>Základy trakčního vedení Materiál pro úpravu kabelů u základu TV</t>
  </si>
  <si>
    <t>128</t>
  </si>
  <si>
    <t>-1697418947</t>
  </si>
  <si>
    <t>64</t>
  </si>
  <si>
    <t>7497100020</t>
  </si>
  <si>
    <t>Základy trakčního vedení Hloubený základ TV - materiál</t>
  </si>
  <si>
    <t>-1298067917</t>
  </si>
  <si>
    <t>65</t>
  </si>
  <si>
    <t>7497100060</t>
  </si>
  <si>
    <t>Základy trakčního vedení Výztuž pro základ TV - jednodílná</t>
  </si>
  <si>
    <t>1421165490</t>
  </si>
  <si>
    <t>66</t>
  </si>
  <si>
    <t>7497100070</t>
  </si>
  <si>
    <t>Základy trakčního vedení Svorník kotevní kovaný pro základ TV vč. povrch. úpravy dle TKP</t>
  </si>
  <si>
    <t>1740267454</t>
  </si>
  <si>
    <t>67</t>
  </si>
  <si>
    <t>7497100080</t>
  </si>
  <si>
    <t>Základy trakčního vedení Svorníkový koš pro základ TV</t>
  </si>
  <si>
    <t>984366217</t>
  </si>
  <si>
    <t>68</t>
  </si>
  <si>
    <t>7497200160</t>
  </si>
  <si>
    <t xml:space="preserve">Stožáry trakčního vedení Stožár TV  -  typ  ( TS,TSI 324 )  od 10m - do 14m     vč. uzavíracího nátěru</t>
  </si>
  <si>
    <t>914649180</t>
  </si>
  <si>
    <t>69</t>
  </si>
  <si>
    <t>7497200200</t>
  </si>
  <si>
    <t xml:space="preserve">Stožáry trakčního vedení Stožár TV  -  typ  ( TBS,TBSI 245 )  od 10m - do  14m     vč. uzavíracího nátěru</t>
  </si>
  <si>
    <t>-1047272111</t>
  </si>
  <si>
    <t>70</t>
  </si>
  <si>
    <t>7497200230</t>
  </si>
  <si>
    <t xml:space="preserve">Stožáry trakčního vedení Stožár TV  -  typ  ( DS 14 )   do 10m</t>
  </si>
  <si>
    <t>990935739</t>
  </si>
  <si>
    <t>71</t>
  </si>
  <si>
    <t>7497200240</t>
  </si>
  <si>
    <t xml:space="preserve">Stožáry trakčního vedení Stožár TV  -  typ  ( DS 14 )  od 10m - do 12m</t>
  </si>
  <si>
    <t>-944781519</t>
  </si>
  <si>
    <t>72</t>
  </si>
  <si>
    <t>7497200250</t>
  </si>
  <si>
    <t xml:space="preserve">Stožáry trakčního vedení Stožár TV  -  typ  ( DS 16 )   do 10m</t>
  </si>
  <si>
    <t>-891864719</t>
  </si>
  <si>
    <t>73</t>
  </si>
  <si>
    <t>7497200260</t>
  </si>
  <si>
    <t xml:space="preserve">Stožáry trakčního vedení Stožár TV  -  typ  ( DS 16 )  od 10m - do 12m</t>
  </si>
  <si>
    <t>1654739055</t>
  </si>
  <si>
    <t>74</t>
  </si>
  <si>
    <t>7497200440</t>
  </si>
  <si>
    <t xml:space="preserve">Stožáry trakčního vedení Stožár TV  -  typ  ( BP 11m )    vč. podlití</t>
  </si>
  <si>
    <t>-2048553604</t>
  </si>
  <si>
    <t>75</t>
  </si>
  <si>
    <t>7497200430</t>
  </si>
  <si>
    <t xml:space="preserve">Stožáry trakčního vedení Stožár TV  -  typ  ( BP 10m )    vč. podlití</t>
  </si>
  <si>
    <t>-495804088</t>
  </si>
  <si>
    <t>76</t>
  </si>
  <si>
    <t>7497200500</t>
  </si>
  <si>
    <t xml:space="preserve">Stožáry trakčního vedení Břevno typ  23 L</t>
  </si>
  <si>
    <t>1713097579</t>
  </si>
  <si>
    <t>77</t>
  </si>
  <si>
    <t>7497200510</t>
  </si>
  <si>
    <t xml:space="preserve">Stožáry trakčního vedení Břevno typ  34 L</t>
  </si>
  <si>
    <t>-1063401745</t>
  </si>
  <si>
    <t>78</t>
  </si>
  <si>
    <t>7497200520</t>
  </si>
  <si>
    <t xml:space="preserve">Stožáry trakčního vedení Materiál pro připevnění břevna 23,34 vč. ukončení břevna  A na 1T</t>
  </si>
  <si>
    <t>-481471813</t>
  </si>
  <si>
    <t>79</t>
  </si>
  <si>
    <t>7497200540</t>
  </si>
  <si>
    <t xml:space="preserve">Stožáry trakčního vedení Materiál pro připevnění břevna 23,34 vč. ukončení břevna  C na BP</t>
  </si>
  <si>
    <t>-263913981</t>
  </si>
  <si>
    <t>80</t>
  </si>
  <si>
    <t>7497200560</t>
  </si>
  <si>
    <t>Stožáry trakčního vedení Materiál sestavení pro připevnění závěsu břevna 23,34 na 1T</t>
  </si>
  <si>
    <t>1623856809</t>
  </si>
  <si>
    <t>81</t>
  </si>
  <si>
    <t>7497300020</t>
  </si>
  <si>
    <t>Vodiče trakčního vedení Závěs na konzole</t>
  </si>
  <si>
    <t>-1165451815</t>
  </si>
  <si>
    <t>82</t>
  </si>
  <si>
    <t>7497300030</t>
  </si>
  <si>
    <t>Vodiče trakčního vedení Závěs na konzole s přídavným lanem</t>
  </si>
  <si>
    <t>1763209368</t>
  </si>
  <si>
    <t>83</t>
  </si>
  <si>
    <t>7497300210</t>
  </si>
  <si>
    <t>Vodiče trakčního vedení Závěs SIK s přídavným lanem</t>
  </si>
  <si>
    <t>-1965862299</t>
  </si>
  <si>
    <t>84</t>
  </si>
  <si>
    <t>7497300260</t>
  </si>
  <si>
    <t>Vodiče trakčního vedení Věšák troleje pohyblivý s proměnnou délkou</t>
  </si>
  <si>
    <t>-1550643916</t>
  </si>
  <si>
    <t>85</t>
  </si>
  <si>
    <t>7497300270</t>
  </si>
  <si>
    <t>Vodiče trakčního vedení Proudová propojení</t>
  </si>
  <si>
    <t>-1885508592</t>
  </si>
  <si>
    <t>86</t>
  </si>
  <si>
    <t>7497300280</t>
  </si>
  <si>
    <t xml:space="preserve">Vodiče trakčního vedení Spojka  2  lan    nebo    TR + lana</t>
  </si>
  <si>
    <t>520544802</t>
  </si>
  <si>
    <t>87</t>
  </si>
  <si>
    <t>7497300330</t>
  </si>
  <si>
    <t>Vodiče trakčního vedení Pevný bod kompenzované sestavy</t>
  </si>
  <si>
    <t>-188722598</t>
  </si>
  <si>
    <t>88</t>
  </si>
  <si>
    <t>7497300370</t>
  </si>
  <si>
    <t>Vodiče trakčního vedení Materiál sestavení pro kotvení pevného bodu na jednoduché bráně</t>
  </si>
  <si>
    <t>-976078316</t>
  </si>
  <si>
    <t>89</t>
  </si>
  <si>
    <t>7497300390</t>
  </si>
  <si>
    <t>Vodiče trakčního vedení Materiál sestavení pro upevnění kotevních lan pev. bodu na nosné lano</t>
  </si>
  <si>
    <t>258044070</t>
  </si>
  <si>
    <t>90</t>
  </si>
  <si>
    <t>7497300400</t>
  </si>
  <si>
    <t>Vodiče trakčního vedení Rozpěrná tyč</t>
  </si>
  <si>
    <t>1709223789</t>
  </si>
  <si>
    <t>91</t>
  </si>
  <si>
    <t>7497300570</t>
  </si>
  <si>
    <t xml:space="preserve">Vodiče trakčního vedení Pohyb. kotvení sestavy TV, TR+NL na BP  -  10kN</t>
  </si>
  <si>
    <t>-1563768524</t>
  </si>
  <si>
    <t>92</t>
  </si>
  <si>
    <t>7497300550</t>
  </si>
  <si>
    <t>Vodiče trakčního vedení lano 70 mm2 Bz (např. lano nosné, směrové, příčné, pevných bodů, odtahů)</t>
  </si>
  <si>
    <t>96016642</t>
  </si>
  <si>
    <t>93</t>
  </si>
  <si>
    <t>7497300900</t>
  </si>
  <si>
    <t>Vodiče trakčního vedení Připev. oboustranné lišty pro kotvení ZV, NV, OV</t>
  </si>
  <si>
    <t>762081020</t>
  </si>
  <si>
    <t>94</t>
  </si>
  <si>
    <t>7497300910</t>
  </si>
  <si>
    <t>Vodiče trakčního vedení Kotvení 1 lana ZV, NV, OV</t>
  </si>
  <si>
    <t>17698546</t>
  </si>
  <si>
    <t>95</t>
  </si>
  <si>
    <t>7497300960</t>
  </si>
  <si>
    <t xml:space="preserve">Vodiče trakčního vedení Konzola  ZV, NV OV pro svislý závěs na T, P, BP, DS</t>
  </si>
  <si>
    <t>1696746846</t>
  </si>
  <si>
    <t>96</t>
  </si>
  <si>
    <t>7497300970</t>
  </si>
  <si>
    <t xml:space="preserve">Vodiče trakčního vedení Konzola  ZV, NV OV pro "V" závěs na T, P, BP, DS</t>
  </si>
  <si>
    <t>-1100357723</t>
  </si>
  <si>
    <t>97</t>
  </si>
  <si>
    <t>7497300980</t>
  </si>
  <si>
    <t>Vodiče trakčního vedení Konzola ZV, NV OV pro svislý závěs přeponky na BP</t>
  </si>
  <si>
    <t>1528665573</t>
  </si>
  <si>
    <t>98</t>
  </si>
  <si>
    <t>7497300990</t>
  </si>
  <si>
    <t>Vodiče trakčního vedení Svislý závěs 1-2 lan ZV, NV, OV</t>
  </si>
  <si>
    <t>-523209674</t>
  </si>
  <si>
    <t>99</t>
  </si>
  <si>
    <t>7497301010</t>
  </si>
  <si>
    <t xml:space="preserve">Vodiče trakčního vedení "V" závěs  1-2 lan ZV, NV, OV</t>
  </si>
  <si>
    <t>-1886668095</t>
  </si>
  <si>
    <t>100</t>
  </si>
  <si>
    <t>7497301030</t>
  </si>
  <si>
    <t>Vodiče trakčního vedení Volný závěs 1-2 lan ZV, NV, OV na bráně</t>
  </si>
  <si>
    <t>-345530348</t>
  </si>
  <si>
    <t>101</t>
  </si>
  <si>
    <t>7497301060</t>
  </si>
  <si>
    <t>Vodiče trakčního vedení Proudové spojení dvou lan ZV, NV, OV</t>
  </si>
  <si>
    <t>-33151407</t>
  </si>
  <si>
    <t>102</t>
  </si>
  <si>
    <t>7497301090</t>
  </si>
  <si>
    <t>Vodiče trakčního vedení Materiál sestavení připojení ZV, NV, OV 1-2 lana na TV</t>
  </si>
  <si>
    <t>-1380632873</t>
  </si>
  <si>
    <t>103</t>
  </si>
  <si>
    <t>7497300830</t>
  </si>
  <si>
    <t>Vodiče trakčního vedení lano 120 mm2 Cu ( lano - nosné, ZV, NV, OV, napájecích převěsů)</t>
  </si>
  <si>
    <t>1091896620</t>
  </si>
  <si>
    <t>104</t>
  </si>
  <si>
    <t>7497301800</t>
  </si>
  <si>
    <t>Vodiče trakčního vedení Materiál sestavení pro upevnění konzol středové,stranové</t>
  </si>
  <si>
    <t>341819007</t>
  </si>
  <si>
    <t>105</t>
  </si>
  <si>
    <t>7497301810</t>
  </si>
  <si>
    <t>Vodiče trakčního vedení Materiál sestavení pro upevnění 2 konzol</t>
  </si>
  <si>
    <t>-640685054</t>
  </si>
  <si>
    <t>106</t>
  </si>
  <si>
    <t>7497301820</t>
  </si>
  <si>
    <t xml:space="preserve">Vodiče trakčního vedení Kozlík vč.upevň.materiálu  na stožár T, P</t>
  </si>
  <si>
    <t>-839840074</t>
  </si>
  <si>
    <t>107</t>
  </si>
  <si>
    <t>7497301980</t>
  </si>
  <si>
    <t xml:space="preserve">Vodiče trakčního vedení Ukolejnění s průrazkou T, P, 2T, BP, DS, OK   - 1 vodič</t>
  </si>
  <si>
    <t>-495202717</t>
  </si>
  <si>
    <t>108</t>
  </si>
  <si>
    <t>7497302250</t>
  </si>
  <si>
    <t>Vodiče trakčního vedení Výstražné tabulky na stožáru T, P, BP, DS</t>
  </si>
  <si>
    <t>1107294095</t>
  </si>
  <si>
    <t>109</t>
  </si>
  <si>
    <t>7497302260</t>
  </si>
  <si>
    <t>Vodiče trakčního vedení Tabulka číslování stožárů a pohonů odpojovačů 1 - 3 znaky</t>
  </si>
  <si>
    <t>-1034216704</t>
  </si>
  <si>
    <t>110</t>
  </si>
  <si>
    <t>7497655010</t>
  </si>
  <si>
    <t>Tažné hnací vozidlo k pracovním soupravám pro montáž a demontáž</t>
  </si>
  <si>
    <t>-1417287528</t>
  </si>
  <si>
    <t>Tažné hnací vozidlo k pracovním soupravám pro montáž a demontáž - obsahuje i veškeré výkony tažného hnacího vozidla pro posun montážní techniky v kolejišti</t>
  </si>
  <si>
    <t>111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</si>
  <si>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</si>
  <si>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</si>
  <si>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-2055200631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</si>
  <si>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</si>
  <si>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112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</si>
  <si>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</si>
  <si>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</si>
  <si>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1430925038</t>
  </si>
  <si>
    <t>113</t>
  </si>
  <si>
    <t>7498152020</t>
  </si>
  <si>
    <t>Vyhotovení mimořádné revizní zprávy pro opravné práce pro objem investičních nákladů přes 500 000 do 1 000 000 Kč</t>
  </si>
  <si>
    <t>1196599993</t>
  </si>
  <si>
    <t>Vyhotovení mimořádné revizní zprávy pro opravné práce pro objem investičních nákladů přes 500 000 do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</si>
  <si>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114</t>
  </si>
  <si>
    <t>7498152025</t>
  </si>
  <si>
    <t>Vyhotovení mimořádné revizní zprávy příplatek za každých dalších i započatých 500 000 Kč přes 1 000 000 Kč</t>
  </si>
  <si>
    <t>666517829</t>
  </si>
  <si>
    <t>Vyhotovení mimořádné revizní zprávy příplatek za každých dalších i započatých 500 000 Kč přes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</si>
  <si>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115</t>
  </si>
  <si>
    <t>7498156010</t>
  </si>
  <si>
    <t>Měření dotykových napětí u trakčního stožáru</t>
  </si>
  <si>
    <t>-1382035445</t>
  </si>
  <si>
    <t>Měření dotykových napětí u trakčního stožáru - obsahuje i cenu měření a kontrolu parametrů trolejových vedení a trakčních zařízení podle požadavku ČSN, jejich vyhodnocení včetně nájmu mechanizmu a měřících zařízení</t>
  </si>
  <si>
    <t>SO1.1.2 - ÚRS</t>
  </si>
  <si>
    <t>HSV - Práce a dodávky HSV</t>
  </si>
  <si>
    <t xml:space="preserve">    997 - Přesun sutě</t>
  </si>
  <si>
    <t>M - Práce a dodávky M</t>
  </si>
  <si>
    <t xml:space="preserve">    46-M - Zemní práce při extr.mont.pracích</t>
  </si>
  <si>
    <t>HSV</t>
  </si>
  <si>
    <t>Práce a dodávky HSV</t>
  </si>
  <si>
    <t>997</t>
  </si>
  <si>
    <t>Přesun sutě</t>
  </si>
  <si>
    <t>997013501</t>
  </si>
  <si>
    <t>Odvoz suti a vybouraných hmot na skládku nebo meziskládku do 1 km se složením</t>
  </si>
  <si>
    <t>t</t>
  </si>
  <si>
    <t>CS ÚRS 2019 01</t>
  </si>
  <si>
    <t>-1953481118</t>
  </si>
  <si>
    <t xml:space="preserve">Odvoz suti a vybouraných hmot na skládku nebo meziskládku  se složením, na vzdálenost do 1 km</t>
  </si>
  <si>
    <t>997013801</t>
  </si>
  <si>
    <t>Poplatek za uložení na skládce (skládkovné) stavebního odpadu betonového kód odpadu 170 101</t>
  </si>
  <si>
    <t>1355938636</t>
  </si>
  <si>
    <t>Poplatek za uložení stavebního odpadu na skládce (skládkovné) z prostého betonu zatříděného do Katalogu odpadů pod kódem 170 101</t>
  </si>
  <si>
    <t>997223855</t>
  </si>
  <si>
    <t>Poplatek za uložení na skládce (skládkovné) zeminy a kameniva kód odpadu 170 504</t>
  </si>
  <si>
    <t>-1039871399</t>
  </si>
  <si>
    <t>Poplatek za uložení stavebního odpadu na skládce (skládkovné) zeminy a kameniva zatříděného do Katalogu odpadů pod kódem 170 504</t>
  </si>
  <si>
    <t>Práce a dodávky M</t>
  </si>
  <si>
    <t>46-M</t>
  </si>
  <si>
    <t>Zemní práce při extr.mont.pracích</t>
  </si>
  <si>
    <t>460010001</t>
  </si>
  <si>
    <t>Vytyčení trasy vedení vzdušného sdělovacího nebo ovládacího podél dráhy</t>
  </si>
  <si>
    <t>-1475117617</t>
  </si>
  <si>
    <t xml:space="preserve">Vytyčení trasy  vedení vzdušného (nadzemního) sdělovacího nebo ovládacího podél dráhy</t>
  </si>
  <si>
    <t>460080113</t>
  </si>
  <si>
    <t>Bourání základu železobetonového se záhozem jámy sypaninou</t>
  </si>
  <si>
    <t>341935286</t>
  </si>
  <si>
    <t xml:space="preserve">Základové konstrukce  bourání základu včetně záhozu jámy sypaninou, zhutnění a urovnání železobetonového</t>
  </si>
  <si>
    <t>SO1.1.3 - VON</t>
  </si>
  <si>
    <t>VRN - Vedlejší rozpočtové náklady</t>
  </si>
  <si>
    <t>VRN</t>
  </si>
  <si>
    <t>Vedlejší rozpočtové náklady</t>
  </si>
  <si>
    <t>023101041</t>
  </si>
  <si>
    <t>Projektové práce Projektové práce v rozsahu ZRN (vyjma dále jmenované práce) přes 20 mil. Kč</t>
  </si>
  <si>
    <t>%</t>
  </si>
  <si>
    <t>-1772580366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</si>
</sst>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969696"/>
      <name val="Arial CE"/>
    </font>
    <font>
      <sz val="18"/>
      <color theme="10"/>
      <name val="Wingdings 2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horizontal="right" vertical="center"/>
    </xf>
    <xf numFmtId="4" fontId="8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167" fontId="0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34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35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36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37</v>
      </c>
      <c r="E29" s="42"/>
      <c r="F29" s="28" t="s">
        <v>38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s="2" customFormat="1" ht="14.4" customHeight="1">
      <c r="B30" s="41"/>
      <c r="C30" s="42"/>
      <c r="D30" s="42"/>
      <c r="E30" s="42"/>
      <c r="F30" s="28" t="s">
        <v>39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hidden="1" s="2" customFormat="1" ht="14.4" customHeight="1">
      <c r="B31" s="41"/>
      <c r="C31" s="42"/>
      <c r="D31" s="42"/>
      <c r="E31" s="42"/>
      <c r="F31" s="28" t="s">
        <v>40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hidden="1" s="2" customFormat="1" ht="14.4" customHeight="1">
      <c r="B32" s="41"/>
      <c r="C32" s="42"/>
      <c r="D32" s="42"/>
      <c r="E32" s="42"/>
      <c r="F32" s="28" t="s">
        <v>41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42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27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27"/>
    </row>
    <row r="35" s="1" customFormat="1" ht="25.92" customHeight="1">
      <c r="B35" s="34"/>
      <c r="C35" s="46"/>
      <c r="D35" s="47" t="s">
        <v>43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44</v>
      </c>
      <c r="U35" s="48"/>
      <c r="V35" s="48"/>
      <c r="W35" s="48"/>
      <c r="X35" s="50" t="s">
        <v>45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46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65019051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>Oprava TV v úseku Ústí západ - Světec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20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22</v>
      </c>
      <c r="AJ47" s="35"/>
      <c r="AK47" s="35"/>
      <c r="AL47" s="35"/>
      <c r="AM47" s="63" t="str">
        <f>IF(AN8= "","",AN8)</f>
        <v>12. 4. 2019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3.65" customHeight="1">
      <c r="B49" s="34"/>
      <c r="C49" s="28" t="s">
        <v>24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 xml:space="preserve"> 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29</v>
      </c>
      <c r="AJ49" s="35"/>
      <c r="AK49" s="35"/>
      <c r="AL49" s="35"/>
      <c r="AM49" s="64" t="str">
        <f>IF(E17="","",E17)</f>
        <v xml:space="preserve"> </v>
      </c>
      <c r="AN49" s="35"/>
      <c r="AO49" s="35"/>
      <c r="AP49" s="35"/>
      <c r="AQ49" s="35"/>
      <c r="AR49" s="39"/>
      <c r="AS49" s="65" t="s">
        <v>47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3.65" customHeight="1">
      <c r="B50" s="34"/>
      <c r="C50" s="28" t="s">
        <v>27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31</v>
      </c>
      <c r="AJ50" s="35"/>
      <c r="AK50" s="35"/>
      <c r="AL50" s="35"/>
      <c r="AM50" s="64" t="str">
        <f>IF(E20="","",E20)</f>
        <v xml:space="preserve"> 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48</v>
      </c>
      <c r="D52" s="78"/>
      <c r="E52" s="78"/>
      <c r="F52" s="78"/>
      <c r="G52" s="78"/>
      <c r="H52" s="79"/>
      <c r="I52" s="80" t="s">
        <v>49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50</v>
      </c>
      <c r="AH52" s="78"/>
      <c r="AI52" s="78"/>
      <c r="AJ52" s="78"/>
      <c r="AK52" s="78"/>
      <c r="AL52" s="78"/>
      <c r="AM52" s="78"/>
      <c r="AN52" s="80" t="s">
        <v>51</v>
      </c>
      <c r="AO52" s="78"/>
      <c r="AP52" s="82"/>
      <c r="AQ52" s="83" t="s">
        <v>52</v>
      </c>
      <c r="AR52" s="39"/>
      <c r="AS52" s="84" t="s">
        <v>53</v>
      </c>
      <c r="AT52" s="85" t="s">
        <v>54</v>
      </c>
      <c r="AU52" s="85" t="s">
        <v>55</v>
      </c>
      <c r="AV52" s="85" t="s">
        <v>56</v>
      </c>
      <c r="AW52" s="85" t="s">
        <v>57</v>
      </c>
      <c r="AX52" s="85" t="s">
        <v>58</v>
      </c>
      <c r="AY52" s="85" t="s">
        <v>59</v>
      </c>
      <c r="AZ52" s="85" t="s">
        <v>60</v>
      </c>
      <c r="BA52" s="85" t="s">
        <v>61</v>
      </c>
      <c r="BB52" s="85" t="s">
        <v>62</v>
      </c>
      <c r="BC52" s="85" t="s">
        <v>63</v>
      </c>
      <c r="BD52" s="86" t="s">
        <v>64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9"/>
    </row>
    <row r="54" s="4" customFormat="1" ht="32.4" customHeight="1">
      <c r="B54" s="90"/>
      <c r="C54" s="91" t="s">
        <v>65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ROUND(AG55,2)</f>
        <v>0</v>
      </c>
      <c r="AH54" s="93"/>
      <c r="AI54" s="93"/>
      <c r="AJ54" s="93"/>
      <c r="AK54" s="93"/>
      <c r="AL54" s="93"/>
      <c r="AM54" s="93"/>
      <c r="AN54" s="94">
        <f>SUM(AG54,AT54)</f>
        <v>0</v>
      </c>
      <c r="AO54" s="94"/>
      <c r="AP54" s="94"/>
      <c r="AQ54" s="95" t="s">
        <v>1</v>
      </c>
      <c r="AR54" s="96"/>
      <c r="AS54" s="97">
        <f>ROUND(AS55,2)</f>
        <v>0</v>
      </c>
      <c r="AT54" s="98">
        <f>ROUND(SUM(AV54:AW54),2)</f>
        <v>0</v>
      </c>
      <c r="AU54" s="99">
        <f>ROUND(AU55,5)</f>
        <v>0</v>
      </c>
      <c r="AV54" s="98">
        <f>ROUND(AZ54*L29,2)</f>
        <v>0</v>
      </c>
      <c r="AW54" s="98">
        <f>ROUND(BA54*L30,2)</f>
        <v>0</v>
      </c>
      <c r="AX54" s="98">
        <f>ROUND(BB54*L29,2)</f>
        <v>0</v>
      </c>
      <c r="AY54" s="98">
        <f>ROUND(BC54*L30,2)</f>
        <v>0</v>
      </c>
      <c r="AZ54" s="98">
        <f>ROUND(AZ55,2)</f>
        <v>0</v>
      </c>
      <c r="BA54" s="98">
        <f>ROUND(BA55,2)</f>
        <v>0</v>
      </c>
      <c r="BB54" s="98">
        <f>ROUND(BB55,2)</f>
        <v>0</v>
      </c>
      <c r="BC54" s="98">
        <f>ROUND(BC55,2)</f>
        <v>0</v>
      </c>
      <c r="BD54" s="100">
        <f>ROUND(BD55,2)</f>
        <v>0</v>
      </c>
      <c r="BS54" s="101" t="s">
        <v>66</v>
      </c>
      <c r="BT54" s="101" t="s">
        <v>67</v>
      </c>
      <c r="BU54" s="102" t="s">
        <v>68</v>
      </c>
      <c r="BV54" s="101" t="s">
        <v>69</v>
      </c>
      <c r="BW54" s="101" t="s">
        <v>5</v>
      </c>
      <c r="BX54" s="101" t="s">
        <v>70</v>
      </c>
      <c r="CL54" s="101" t="s">
        <v>1</v>
      </c>
    </row>
    <row r="55" s="5" customFormat="1" ht="16.5" customHeight="1">
      <c r="B55" s="103"/>
      <c r="C55" s="104"/>
      <c r="D55" s="105" t="s">
        <v>71</v>
      </c>
      <c r="E55" s="105"/>
      <c r="F55" s="105"/>
      <c r="G55" s="105"/>
      <c r="H55" s="105"/>
      <c r="I55" s="106"/>
      <c r="J55" s="105" t="s">
        <v>72</v>
      </c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7">
        <f>ROUND(AG56,2)</f>
        <v>0</v>
      </c>
      <c r="AH55" s="106"/>
      <c r="AI55" s="106"/>
      <c r="AJ55" s="106"/>
      <c r="AK55" s="106"/>
      <c r="AL55" s="106"/>
      <c r="AM55" s="106"/>
      <c r="AN55" s="108">
        <f>SUM(AG55,AT55)</f>
        <v>0</v>
      </c>
      <c r="AO55" s="106"/>
      <c r="AP55" s="106"/>
      <c r="AQ55" s="109" t="s">
        <v>73</v>
      </c>
      <c r="AR55" s="110"/>
      <c r="AS55" s="111">
        <f>ROUND(AS56,2)</f>
        <v>0</v>
      </c>
      <c r="AT55" s="112">
        <f>ROUND(SUM(AV55:AW55),2)</f>
        <v>0</v>
      </c>
      <c r="AU55" s="113">
        <f>ROUND(AU56,5)</f>
        <v>0</v>
      </c>
      <c r="AV55" s="112">
        <f>ROUND(AZ55*L29,2)</f>
        <v>0</v>
      </c>
      <c r="AW55" s="112">
        <f>ROUND(BA55*L30,2)</f>
        <v>0</v>
      </c>
      <c r="AX55" s="112">
        <f>ROUND(BB55*L29,2)</f>
        <v>0</v>
      </c>
      <c r="AY55" s="112">
        <f>ROUND(BC55*L30,2)</f>
        <v>0</v>
      </c>
      <c r="AZ55" s="112">
        <f>ROUND(AZ56,2)</f>
        <v>0</v>
      </c>
      <c r="BA55" s="112">
        <f>ROUND(BA56,2)</f>
        <v>0</v>
      </c>
      <c r="BB55" s="112">
        <f>ROUND(BB56,2)</f>
        <v>0</v>
      </c>
      <c r="BC55" s="112">
        <f>ROUND(BC56,2)</f>
        <v>0</v>
      </c>
      <c r="BD55" s="114">
        <f>ROUND(BD56,2)</f>
        <v>0</v>
      </c>
      <c r="BS55" s="115" t="s">
        <v>66</v>
      </c>
      <c r="BT55" s="115" t="s">
        <v>74</v>
      </c>
      <c r="BU55" s="115" t="s">
        <v>68</v>
      </c>
      <c r="BV55" s="115" t="s">
        <v>69</v>
      </c>
      <c r="BW55" s="115" t="s">
        <v>75</v>
      </c>
      <c r="BX55" s="115" t="s">
        <v>5</v>
      </c>
      <c r="CL55" s="115" t="s">
        <v>1</v>
      </c>
      <c r="CM55" s="115" t="s">
        <v>76</v>
      </c>
    </row>
    <row r="56" s="6" customFormat="1" ht="16.5" customHeight="1">
      <c r="B56" s="116"/>
      <c r="C56" s="117"/>
      <c r="D56" s="117"/>
      <c r="E56" s="118" t="s">
        <v>77</v>
      </c>
      <c r="F56" s="118"/>
      <c r="G56" s="118"/>
      <c r="H56" s="118"/>
      <c r="I56" s="118"/>
      <c r="J56" s="117"/>
      <c r="K56" s="118" t="s">
        <v>78</v>
      </c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19">
        <f>ROUND(SUM(AG57:AG59),2)</f>
        <v>0</v>
      </c>
      <c r="AH56" s="117"/>
      <c r="AI56" s="117"/>
      <c r="AJ56" s="117"/>
      <c r="AK56" s="117"/>
      <c r="AL56" s="117"/>
      <c r="AM56" s="117"/>
      <c r="AN56" s="120">
        <f>SUM(AG56,AT56)</f>
        <v>0</v>
      </c>
      <c r="AO56" s="117"/>
      <c r="AP56" s="117"/>
      <c r="AQ56" s="121" t="s">
        <v>79</v>
      </c>
      <c r="AR56" s="122"/>
      <c r="AS56" s="123">
        <f>ROUND(SUM(AS57:AS59),2)</f>
        <v>0</v>
      </c>
      <c r="AT56" s="124">
        <f>ROUND(SUM(AV56:AW56),2)</f>
        <v>0</v>
      </c>
      <c r="AU56" s="125">
        <f>ROUND(SUM(AU57:AU59),5)</f>
        <v>0</v>
      </c>
      <c r="AV56" s="124">
        <f>ROUND(AZ56*L29,2)</f>
        <v>0</v>
      </c>
      <c r="AW56" s="124">
        <f>ROUND(BA56*L30,2)</f>
        <v>0</v>
      </c>
      <c r="AX56" s="124">
        <f>ROUND(BB56*L29,2)</f>
        <v>0</v>
      </c>
      <c r="AY56" s="124">
        <f>ROUND(BC56*L30,2)</f>
        <v>0</v>
      </c>
      <c r="AZ56" s="124">
        <f>ROUND(SUM(AZ57:AZ59),2)</f>
        <v>0</v>
      </c>
      <c r="BA56" s="124">
        <f>ROUND(SUM(BA57:BA59),2)</f>
        <v>0</v>
      </c>
      <c r="BB56" s="124">
        <f>ROUND(SUM(BB57:BB59),2)</f>
        <v>0</v>
      </c>
      <c r="BC56" s="124">
        <f>ROUND(SUM(BC57:BC59),2)</f>
        <v>0</v>
      </c>
      <c r="BD56" s="126">
        <f>ROUND(SUM(BD57:BD59),2)</f>
        <v>0</v>
      </c>
      <c r="BS56" s="127" t="s">
        <v>66</v>
      </c>
      <c r="BT56" s="127" t="s">
        <v>76</v>
      </c>
      <c r="BU56" s="127" t="s">
        <v>68</v>
      </c>
      <c r="BV56" s="127" t="s">
        <v>69</v>
      </c>
      <c r="BW56" s="127" t="s">
        <v>80</v>
      </c>
      <c r="BX56" s="127" t="s">
        <v>75</v>
      </c>
      <c r="CL56" s="127" t="s">
        <v>1</v>
      </c>
    </row>
    <row r="57" s="6" customFormat="1" ht="16.5" customHeight="1">
      <c r="A57" s="128" t="s">
        <v>81</v>
      </c>
      <c r="B57" s="116"/>
      <c r="C57" s="117"/>
      <c r="D57" s="117"/>
      <c r="E57" s="117"/>
      <c r="F57" s="118" t="s">
        <v>82</v>
      </c>
      <c r="G57" s="118"/>
      <c r="H57" s="118"/>
      <c r="I57" s="118"/>
      <c r="J57" s="118"/>
      <c r="K57" s="117"/>
      <c r="L57" s="118" t="s">
        <v>83</v>
      </c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8"/>
      <c r="AF57" s="118"/>
      <c r="AG57" s="120">
        <f>'SO1.1.1 - SOÚŽI'!J34</f>
        <v>0</v>
      </c>
      <c r="AH57" s="117"/>
      <c r="AI57" s="117"/>
      <c r="AJ57" s="117"/>
      <c r="AK57" s="117"/>
      <c r="AL57" s="117"/>
      <c r="AM57" s="117"/>
      <c r="AN57" s="120">
        <f>SUM(AG57,AT57)</f>
        <v>0</v>
      </c>
      <c r="AO57" s="117"/>
      <c r="AP57" s="117"/>
      <c r="AQ57" s="121" t="s">
        <v>79</v>
      </c>
      <c r="AR57" s="122"/>
      <c r="AS57" s="123">
        <v>0</v>
      </c>
      <c r="AT57" s="124">
        <f>ROUND(SUM(AV57:AW57),2)</f>
        <v>0</v>
      </c>
      <c r="AU57" s="125">
        <f>'SO1.1.1 - SOÚŽI'!P92</f>
        <v>0</v>
      </c>
      <c r="AV57" s="124">
        <f>'SO1.1.1 - SOÚŽI'!J37</f>
        <v>0</v>
      </c>
      <c r="AW57" s="124">
        <f>'SO1.1.1 - SOÚŽI'!J38</f>
        <v>0</v>
      </c>
      <c r="AX57" s="124">
        <f>'SO1.1.1 - SOÚŽI'!J39</f>
        <v>0</v>
      </c>
      <c r="AY57" s="124">
        <f>'SO1.1.1 - SOÚŽI'!J40</f>
        <v>0</v>
      </c>
      <c r="AZ57" s="124">
        <f>'SO1.1.1 - SOÚŽI'!F37</f>
        <v>0</v>
      </c>
      <c r="BA57" s="124">
        <f>'SO1.1.1 - SOÚŽI'!F38</f>
        <v>0</v>
      </c>
      <c r="BB57" s="124">
        <f>'SO1.1.1 - SOÚŽI'!F39</f>
        <v>0</v>
      </c>
      <c r="BC57" s="124">
        <f>'SO1.1.1 - SOÚŽI'!F40</f>
        <v>0</v>
      </c>
      <c r="BD57" s="126">
        <f>'SO1.1.1 - SOÚŽI'!F41</f>
        <v>0</v>
      </c>
      <c r="BT57" s="127" t="s">
        <v>84</v>
      </c>
      <c r="BV57" s="127" t="s">
        <v>69</v>
      </c>
      <c r="BW57" s="127" t="s">
        <v>85</v>
      </c>
      <c r="BX57" s="127" t="s">
        <v>80</v>
      </c>
      <c r="CL57" s="127" t="s">
        <v>1</v>
      </c>
    </row>
    <row r="58" s="6" customFormat="1" ht="16.5" customHeight="1">
      <c r="A58" s="128" t="s">
        <v>81</v>
      </c>
      <c r="B58" s="116"/>
      <c r="C58" s="117"/>
      <c r="D58" s="117"/>
      <c r="E58" s="117"/>
      <c r="F58" s="118" t="s">
        <v>86</v>
      </c>
      <c r="G58" s="118"/>
      <c r="H58" s="118"/>
      <c r="I58" s="118"/>
      <c r="J58" s="118"/>
      <c r="K58" s="117"/>
      <c r="L58" s="118" t="s">
        <v>87</v>
      </c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20">
        <f>'SO1.1.2 - ÚRS'!J34</f>
        <v>0</v>
      </c>
      <c r="AH58" s="117"/>
      <c r="AI58" s="117"/>
      <c r="AJ58" s="117"/>
      <c r="AK58" s="117"/>
      <c r="AL58" s="117"/>
      <c r="AM58" s="117"/>
      <c r="AN58" s="120">
        <f>SUM(AG58,AT58)</f>
        <v>0</v>
      </c>
      <c r="AO58" s="117"/>
      <c r="AP58" s="117"/>
      <c r="AQ58" s="121" t="s">
        <v>79</v>
      </c>
      <c r="AR58" s="122"/>
      <c r="AS58" s="123">
        <v>0</v>
      </c>
      <c r="AT58" s="124">
        <f>ROUND(SUM(AV58:AW58),2)</f>
        <v>0</v>
      </c>
      <c r="AU58" s="125">
        <f>'SO1.1.2 - ÚRS'!P95</f>
        <v>0</v>
      </c>
      <c r="AV58" s="124">
        <f>'SO1.1.2 - ÚRS'!J37</f>
        <v>0</v>
      </c>
      <c r="AW58" s="124">
        <f>'SO1.1.2 - ÚRS'!J38</f>
        <v>0</v>
      </c>
      <c r="AX58" s="124">
        <f>'SO1.1.2 - ÚRS'!J39</f>
        <v>0</v>
      </c>
      <c r="AY58" s="124">
        <f>'SO1.1.2 - ÚRS'!J40</f>
        <v>0</v>
      </c>
      <c r="AZ58" s="124">
        <f>'SO1.1.2 - ÚRS'!F37</f>
        <v>0</v>
      </c>
      <c r="BA58" s="124">
        <f>'SO1.1.2 - ÚRS'!F38</f>
        <v>0</v>
      </c>
      <c r="BB58" s="124">
        <f>'SO1.1.2 - ÚRS'!F39</f>
        <v>0</v>
      </c>
      <c r="BC58" s="124">
        <f>'SO1.1.2 - ÚRS'!F40</f>
        <v>0</v>
      </c>
      <c r="BD58" s="126">
        <f>'SO1.1.2 - ÚRS'!F41</f>
        <v>0</v>
      </c>
      <c r="BT58" s="127" t="s">
        <v>84</v>
      </c>
      <c r="BV58" s="127" t="s">
        <v>69</v>
      </c>
      <c r="BW58" s="127" t="s">
        <v>88</v>
      </c>
      <c r="BX58" s="127" t="s">
        <v>80</v>
      </c>
      <c r="CL58" s="127" t="s">
        <v>1</v>
      </c>
    </row>
    <row r="59" s="6" customFormat="1" ht="16.5" customHeight="1">
      <c r="A59" s="128" t="s">
        <v>81</v>
      </c>
      <c r="B59" s="116"/>
      <c r="C59" s="117"/>
      <c r="D59" s="117"/>
      <c r="E59" s="117"/>
      <c r="F59" s="118" t="s">
        <v>89</v>
      </c>
      <c r="G59" s="118"/>
      <c r="H59" s="118"/>
      <c r="I59" s="118"/>
      <c r="J59" s="118"/>
      <c r="K59" s="117"/>
      <c r="L59" s="118" t="s">
        <v>90</v>
      </c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20">
        <f>'SO1.1.3 - VON'!J34</f>
        <v>0</v>
      </c>
      <c r="AH59" s="117"/>
      <c r="AI59" s="117"/>
      <c r="AJ59" s="117"/>
      <c r="AK59" s="117"/>
      <c r="AL59" s="117"/>
      <c r="AM59" s="117"/>
      <c r="AN59" s="120">
        <f>SUM(AG59,AT59)</f>
        <v>0</v>
      </c>
      <c r="AO59" s="117"/>
      <c r="AP59" s="117"/>
      <c r="AQ59" s="121" t="s">
        <v>79</v>
      </c>
      <c r="AR59" s="122"/>
      <c r="AS59" s="129">
        <v>0</v>
      </c>
      <c r="AT59" s="130">
        <f>ROUND(SUM(AV59:AW59),2)</f>
        <v>0</v>
      </c>
      <c r="AU59" s="131">
        <f>'SO1.1.3 - VON'!P92</f>
        <v>0</v>
      </c>
      <c r="AV59" s="130">
        <f>'SO1.1.3 - VON'!J37</f>
        <v>0</v>
      </c>
      <c r="AW59" s="130">
        <f>'SO1.1.3 - VON'!J38</f>
        <v>0</v>
      </c>
      <c r="AX59" s="130">
        <f>'SO1.1.3 - VON'!J39</f>
        <v>0</v>
      </c>
      <c r="AY59" s="130">
        <f>'SO1.1.3 - VON'!J40</f>
        <v>0</v>
      </c>
      <c r="AZ59" s="130">
        <f>'SO1.1.3 - VON'!F37</f>
        <v>0</v>
      </c>
      <c r="BA59" s="130">
        <f>'SO1.1.3 - VON'!F38</f>
        <v>0</v>
      </c>
      <c r="BB59" s="130">
        <f>'SO1.1.3 - VON'!F39</f>
        <v>0</v>
      </c>
      <c r="BC59" s="130">
        <f>'SO1.1.3 - VON'!F40</f>
        <v>0</v>
      </c>
      <c r="BD59" s="132">
        <f>'SO1.1.3 - VON'!F41</f>
        <v>0</v>
      </c>
      <c r="BT59" s="127" t="s">
        <v>84</v>
      </c>
      <c r="BV59" s="127" t="s">
        <v>69</v>
      </c>
      <c r="BW59" s="127" t="s">
        <v>91</v>
      </c>
      <c r="BX59" s="127" t="s">
        <v>80</v>
      </c>
      <c r="CL59" s="127" t="s">
        <v>1</v>
      </c>
    </row>
    <row r="60" s="1" customFormat="1" ht="30" customHeight="1"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9"/>
    </row>
    <row r="61" s="1" customFormat="1" ht="6.96" customHeight="1"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39"/>
    </row>
  </sheetData>
  <sheetProtection sheet="1" formatColumns="0" formatRows="0" objects="1" scenarios="1" spinCount="100000" saltValue="HlD5MFsFq/6T+Bue0wgGVbR6/mB6MGCuuMf1RWDpGhV101L2PQq47CfzLaLxCvBxp/GuQ8lU3u2YRrX4M27p0A==" hashValue="DFgCY2ui+KWRjKuSt9ELGIzPLACXwRQNjRZjRsJ7rFi5pAPT9g4kyqGzYqVH3qVBFj/eOoJgqWw2WkKOtl9yYA==" algorithmName="SHA-512" password="CC35"/>
  <mergeCells count="58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G54:AM54"/>
    <mergeCell ref="AN54:AP54"/>
    <mergeCell ref="C52:G52"/>
    <mergeCell ref="I52:AF52"/>
    <mergeCell ref="D55:H55"/>
    <mergeCell ref="J55:AF55"/>
    <mergeCell ref="E56:I56"/>
    <mergeCell ref="K56:AF56"/>
    <mergeCell ref="F57:J57"/>
    <mergeCell ref="L57:AF57"/>
    <mergeCell ref="F58:J58"/>
    <mergeCell ref="L58:AF58"/>
    <mergeCell ref="F59:J59"/>
    <mergeCell ref="L59:AF59"/>
  </mergeCells>
  <hyperlinks>
    <hyperlink ref="A57" location="'SO1.1.1 - SOÚŽI'!C2" display="/"/>
    <hyperlink ref="A58" location="'SO1.1.2 - ÚRS'!C2" display="/"/>
    <hyperlink ref="A59" location="'SO1.1.3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85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6"/>
      <c r="AT3" s="13" t="s">
        <v>76</v>
      </c>
    </row>
    <row r="4" ht="24.96" customHeight="1">
      <c r="B4" s="16"/>
      <c r="D4" s="137" t="s">
        <v>92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8" t="s">
        <v>16</v>
      </c>
      <c r="L6" s="16"/>
    </row>
    <row r="7" ht="16.5" customHeight="1">
      <c r="B7" s="16"/>
      <c r="E7" s="139" t="str">
        <f>'Rekapitulace stavby'!K6</f>
        <v>Oprava TV v úseku Ústí západ - Světec</v>
      </c>
      <c r="F7" s="138"/>
      <c r="G7" s="138"/>
      <c r="H7" s="138"/>
      <c r="L7" s="16"/>
    </row>
    <row r="8">
      <c r="B8" s="16"/>
      <c r="D8" s="138" t="s">
        <v>93</v>
      </c>
      <c r="L8" s="16"/>
    </row>
    <row r="9" ht="16.5" customHeight="1">
      <c r="B9" s="16"/>
      <c r="E9" s="139" t="s">
        <v>94</v>
      </c>
      <c r="L9" s="16"/>
    </row>
    <row r="10" ht="12" customHeight="1">
      <c r="B10" s="16"/>
      <c r="D10" s="138" t="s">
        <v>95</v>
      </c>
      <c r="L10" s="16"/>
    </row>
    <row r="11" s="1" customFormat="1" ht="16.5" customHeight="1">
      <c r="B11" s="39"/>
      <c r="E11" s="138" t="s">
        <v>96</v>
      </c>
      <c r="F11" s="1"/>
      <c r="G11" s="1"/>
      <c r="H11" s="1"/>
      <c r="I11" s="140"/>
      <c r="L11" s="39"/>
    </row>
    <row r="12" s="1" customFormat="1" ht="12" customHeight="1">
      <c r="B12" s="39"/>
      <c r="D12" s="138" t="s">
        <v>97</v>
      </c>
      <c r="I12" s="140"/>
      <c r="L12" s="39"/>
    </row>
    <row r="13" s="1" customFormat="1" ht="36.96" customHeight="1">
      <c r="B13" s="39"/>
      <c r="E13" s="141" t="s">
        <v>98</v>
      </c>
      <c r="F13" s="1"/>
      <c r="G13" s="1"/>
      <c r="H13" s="1"/>
      <c r="I13" s="140"/>
      <c r="L13" s="39"/>
    </row>
    <row r="14" s="1" customFormat="1">
      <c r="B14" s="39"/>
      <c r="I14" s="140"/>
      <c r="L14" s="39"/>
    </row>
    <row r="15" s="1" customFormat="1" ht="12" customHeight="1">
      <c r="B15" s="39"/>
      <c r="D15" s="138" t="s">
        <v>18</v>
      </c>
      <c r="F15" s="13" t="s">
        <v>1</v>
      </c>
      <c r="I15" s="142" t="s">
        <v>19</v>
      </c>
      <c r="J15" s="13" t="s">
        <v>1</v>
      </c>
      <c r="L15" s="39"/>
    </row>
    <row r="16" s="1" customFormat="1" ht="12" customHeight="1">
      <c r="B16" s="39"/>
      <c r="D16" s="138" t="s">
        <v>20</v>
      </c>
      <c r="F16" s="13" t="s">
        <v>21</v>
      </c>
      <c r="I16" s="142" t="s">
        <v>22</v>
      </c>
      <c r="J16" s="143" t="str">
        <f>'Rekapitulace stavby'!AN8</f>
        <v>12. 4. 2019</v>
      </c>
      <c r="L16" s="39"/>
    </row>
    <row r="17" s="1" customFormat="1" ht="10.8" customHeight="1">
      <c r="B17" s="39"/>
      <c r="I17" s="140"/>
      <c r="L17" s="39"/>
    </row>
    <row r="18" s="1" customFormat="1" ht="12" customHeight="1">
      <c r="B18" s="39"/>
      <c r="D18" s="138" t="s">
        <v>24</v>
      </c>
      <c r="I18" s="142" t="s">
        <v>25</v>
      </c>
      <c r="J18" s="13" t="str">
        <f>IF('Rekapitulace stavby'!AN10="","",'Rekapitulace stavby'!AN10)</f>
        <v/>
      </c>
      <c r="L18" s="39"/>
    </row>
    <row r="19" s="1" customFormat="1" ht="18" customHeight="1">
      <c r="B19" s="39"/>
      <c r="E19" s="13" t="str">
        <f>IF('Rekapitulace stavby'!E11="","",'Rekapitulace stavby'!E11)</f>
        <v xml:space="preserve"> </v>
      </c>
      <c r="I19" s="142" t="s">
        <v>26</v>
      </c>
      <c r="J19" s="13" t="str">
        <f>IF('Rekapitulace stavby'!AN11="","",'Rekapitulace stavby'!AN11)</f>
        <v/>
      </c>
      <c r="L19" s="39"/>
    </row>
    <row r="20" s="1" customFormat="1" ht="6.96" customHeight="1">
      <c r="B20" s="39"/>
      <c r="I20" s="140"/>
      <c r="L20" s="39"/>
    </row>
    <row r="21" s="1" customFormat="1" ht="12" customHeight="1">
      <c r="B21" s="39"/>
      <c r="D21" s="138" t="s">
        <v>27</v>
      </c>
      <c r="I21" s="142" t="s">
        <v>25</v>
      </c>
      <c r="J21" s="29" t="str">
        <f>'Rekapitulace stavby'!AN13</f>
        <v>Vyplň údaj</v>
      </c>
      <c r="L21" s="39"/>
    </row>
    <row r="22" s="1" customFormat="1" ht="18" customHeight="1">
      <c r="B22" s="39"/>
      <c r="E22" s="29" t="str">
        <f>'Rekapitulace stavby'!E14</f>
        <v>Vyplň údaj</v>
      </c>
      <c r="F22" s="13"/>
      <c r="G22" s="13"/>
      <c r="H22" s="13"/>
      <c r="I22" s="142" t="s">
        <v>26</v>
      </c>
      <c r="J22" s="29" t="str">
        <f>'Rekapitulace stavby'!AN14</f>
        <v>Vyplň údaj</v>
      </c>
      <c r="L22" s="39"/>
    </row>
    <row r="23" s="1" customFormat="1" ht="6.96" customHeight="1">
      <c r="B23" s="39"/>
      <c r="I23" s="140"/>
      <c r="L23" s="39"/>
    </row>
    <row r="24" s="1" customFormat="1" ht="12" customHeight="1">
      <c r="B24" s="39"/>
      <c r="D24" s="138" t="s">
        <v>29</v>
      </c>
      <c r="I24" s="142" t="s">
        <v>25</v>
      </c>
      <c r="J24" s="13" t="str">
        <f>IF('Rekapitulace stavby'!AN16="","",'Rekapitulace stavby'!AN16)</f>
        <v/>
      </c>
      <c r="L24" s="39"/>
    </row>
    <row r="25" s="1" customFormat="1" ht="18" customHeight="1">
      <c r="B25" s="39"/>
      <c r="E25" s="13" t="str">
        <f>IF('Rekapitulace stavby'!E17="","",'Rekapitulace stavby'!E17)</f>
        <v xml:space="preserve"> </v>
      </c>
      <c r="I25" s="142" t="s">
        <v>26</v>
      </c>
      <c r="J25" s="13" t="str">
        <f>IF('Rekapitulace stavby'!AN17="","",'Rekapitulace stavby'!AN17)</f>
        <v/>
      </c>
      <c r="L25" s="39"/>
    </row>
    <row r="26" s="1" customFormat="1" ht="6.96" customHeight="1">
      <c r="B26" s="39"/>
      <c r="I26" s="140"/>
      <c r="L26" s="39"/>
    </row>
    <row r="27" s="1" customFormat="1" ht="12" customHeight="1">
      <c r="B27" s="39"/>
      <c r="D27" s="138" t="s">
        <v>31</v>
      </c>
      <c r="I27" s="142" t="s">
        <v>25</v>
      </c>
      <c r="J27" s="13" t="str">
        <f>IF('Rekapitulace stavby'!AN19="","",'Rekapitulace stavby'!AN19)</f>
        <v/>
      </c>
      <c r="L27" s="39"/>
    </row>
    <row r="28" s="1" customFormat="1" ht="18" customHeight="1">
      <c r="B28" s="39"/>
      <c r="E28" s="13" t="str">
        <f>IF('Rekapitulace stavby'!E20="","",'Rekapitulace stavby'!E20)</f>
        <v xml:space="preserve"> </v>
      </c>
      <c r="I28" s="142" t="s">
        <v>26</v>
      </c>
      <c r="J28" s="13" t="str">
        <f>IF('Rekapitulace stavby'!AN20="","",'Rekapitulace stavby'!AN20)</f>
        <v/>
      </c>
      <c r="L28" s="39"/>
    </row>
    <row r="29" s="1" customFormat="1" ht="6.96" customHeight="1">
      <c r="B29" s="39"/>
      <c r="I29" s="140"/>
      <c r="L29" s="39"/>
    </row>
    <row r="30" s="1" customFormat="1" ht="12" customHeight="1">
      <c r="B30" s="39"/>
      <c r="D30" s="138" t="s">
        <v>32</v>
      </c>
      <c r="I30" s="140"/>
      <c r="L30" s="39"/>
    </row>
    <row r="31" s="7" customFormat="1" ht="16.5" customHeight="1">
      <c r="B31" s="144"/>
      <c r="E31" s="145" t="s">
        <v>1</v>
      </c>
      <c r="F31" s="145"/>
      <c r="G31" s="145"/>
      <c r="H31" s="145"/>
      <c r="I31" s="146"/>
      <c r="L31" s="144"/>
    </row>
    <row r="32" s="1" customFormat="1" ht="6.96" customHeight="1">
      <c r="B32" s="39"/>
      <c r="I32" s="140"/>
      <c r="L32" s="39"/>
    </row>
    <row r="33" s="1" customFormat="1" ht="6.96" customHeight="1">
      <c r="B33" s="39"/>
      <c r="D33" s="67"/>
      <c r="E33" s="67"/>
      <c r="F33" s="67"/>
      <c r="G33" s="67"/>
      <c r="H33" s="67"/>
      <c r="I33" s="147"/>
      <c r="J33" s="67"/>
      <c r="K33" s="67"/>
      <c r="L33" s="39"/>
    </row>
    <row r="34" s="1" customFormat="1" ht="25.44" customHeight="1">
      <c r="B34" s="39"/>
      <c r="D34" s="148" t="s">
        <v>33</v>
      </c>
      <c r="I34" s="140"/>
      <c r="J34" s="149">
        <f>ROUND(J92, 2)</f>
        <v>0</v>
      </c>
      <c r="L34" s="39"/>
    </row>
    <row r="35" s="1" customFormat="1" ht="6.96" customHeight="1">
      <c r="B35" s="39"/>
      <c r="D35" s="67"/>
      <c r="E35" s="67"/>
      <c r="F35" s="67"/>
      <c r="G35" s="67"/>
      <c r="H35" s="67"/>
      <c r="I35" s="147"/>
      <c r="J35" s="67"/>
      <c r="K35" s="67"/>
      <c r="L35" s="39"/>
    </row>
    <row r="36" s="1" customFormat="1" ht="14.4" customHeight="1">
      <c r="B36" s="39"/>
      <c r="F36" s="150" t="s">
        <v>35</v>
      </c>
      <c r="I36" s="151" t="s">
        <v>34</v>
      </c>
      <c r="J36" s="150" t="s">
        <v>36</v>
      </c>
      <c r="L36" s="39"/>
    </row>
    <row r="37" s="1" customFormat="1" ht="14.4" customHeight="1">
      <c r="B37" s="39"/>
      <c r="D37" s="138" t="s">
        <v>37</v>
      </c>
      <c r="E37" s="138" t="s">
        <v>38</v>
      </c>
      <c r="F37" s="152">
        <f>ROUND((SUM(BE92:BE323)),  2)</f>
        <v>0</v>
      </c>
      <c r="I37" s="153">
        <v>0.20999999999999999</v>
      </c>
      <c r="J37" s="152">
        <f>ROUND(((SUM(BE92:BE323))*I37),  2)</f>
        <v>0</v>
      </c>
      <c r="L37" s="39"/>
    </row>
    <row r="38" s="1" customFormat="1" ht="14.4" customHeight="1">
      <c r="B38" s="39"/>
      <c r="E38" s="138" t="s">
        <v>39</v>
      </c>
      <c r="F38" s="152">
        <f>ROUND((SUM(BF92:BF323)),  2)</f>
        <v>0</v>
      </c>
      <c r="I38" s="153">
        <v>0.14999999999999999</v>
      </c>
      <c r="J38" s="152">
        <f>ROUND(((SUM(BF92:BF323))*I38),  2)</f>
        <v>0</v>
      </c>
      <c r="L38" s="39"/>
    </row>
    <row r="39" hidden="1" s="1" customFormat="1" ht="14.4" customHeight="1">
      <c r="B39" s="39"/>
      <c r="E39" s="138" t="s">
        <v>40</v>
      </c>
      <c r="F39" s="152">
        <f>ROUND((SUM(BG92:BG323)),  2)</f>
        <v>0</v>
      </c>
      <c r="I39" s="153">
        <v>0.20999999999999999</v>
      </c>
      <c r="J39" s="152">
        <f>0</f>
        <v>0</v>
      </c>
      <c r="L39" s="39"/>
    </row>
    <row r="40" hidden="1" s="1" customFormat="1" ht="14.4" customHeight="1">
      <c r="B40" s="39"/>
      <c r="E40" s="138" t="s">
        <v>41</v>
      </c>
      <c r="F40" s="152">
        <f>ROUND((SUM(BH92:BH323)),  2)</f>
        <v>0</v>
      </c>
      <c r="I40" s="153">
        <v>0.14999999999999999</v>
      </c>
      <c r="J40" s="152">
        <f>0</f>
        <v>0</v>
      </c>
      <c r="L40" s="39"/>
    </row>
    <row r="41" hidden="1" s="1" customFormat="1" ht="14.4" customHeight="1">
      <c r="B41" s="39"/>
      <c r="E41" s="138" t="s">
        <v>42</v>
      </c>
      <c r="F41" s="152">
        <f>ROUND((SUM(BI92:BI323)),  2)</f>
        <v>0</v>
      </c>
      <c r="I41" s="153">
        <v>0</v>
      </c>
      <c r="J41" s="152">
        <f>0</f>
        <v>0</v>
      </c>
      <c r="L41" s="39"/>
    </row>
    <row r="42" s="1" customFormat="1" ht="6.96" customHeight="1">
      <c r="B42" s="39"/>
      <c r="I42" s="140"/>
      <c r="L42" s="39"/>
    </row>
    <row r="43" s="1" customFormat="1" ht="25.44" customHeight="1">
      <c r="B43" s="39"/>
      <c r="C43" s="154"/>
      <c r="D43" s="155" t="s">
        <v>43</v>
      </c>
      <c r="E43" s="156"/>
      <c r="F43" s="156"/>
      <c r="G43" s="157" t="s">
        <v>44</v>
      </c>
      <c r="H43" s="158" t="s">
        <v>45</v>
      </c>
      <c r="I43" s="159"/>
      <c r="J43" s="160">
        <f>SUM(J34:J41)</f>
        <v>0</v>
      </c>
      <c r="K43" s="161"/>
      <c r="L43" s="39"/>
    </row>
    <row r="44" s="1" customFormat="1" ht="14.4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39"/>
    </row>
    <row r="48" s="1" customFormat="1" ht="6.96" customHeight="1">
      <c r="B48" s="165"/>
      <c r="C48" s="166"/>
      <c r="D48" s="166"/>
      <c r="E48" s="166"/>
      <c r="F48" s="166"/>
      <c r="G48" s="166"/>
      <c r="H48" s="166"/>
      <c r="I48" s="167"/>
      <c r="J48" s="166"/>
      <c r="K48" s="166"/>
      <c r="L48" s="39"/>
    </row>
    <row r="49" s="1" customFormat="1" ht="24.96" customHeight="1">
      <c r="B49" s="34"/>
      <c r="C49" s="19" t="s">
        <v>99</v>
      </c>
      <c r="D49" s="35"/>
      <c r="E49" s="35"/>
      <c r="F49" s="35"/>
      <c r="G49" s="35"/>
      <c r="H49" s="35"/>
      <c r="I49" s="140"/>
      <c r="J49" s="35"/>
      <c r="K49" s="35"/>
      <c r="L49" s="39"/>
    </row>
    <row r="50" s="1" customFormat="1" ht="6.96" customHeight="1">
      <c r="B50" s="34"/>
      <c r="C50" s="35"/>
      <c r="D50" s="35"/>
      <c r="E50" s="35"/>
      <c r="F50" s="35"/>
      <c r="G50" s="35"/>
      <c r="H50" s="35"/>
      <c r="I50" s="140"/>
      <c r="J50" s="35"/>
      <c r="K50" s="35"/>
      <c r="L50" s="39"/>
    </row>
    <row r="51" s="1" customFormat="1" ht="12" customHeight="1">
      <c r="B51" s="34"/>
      <c r="C51" s="28" t="s">
        <v>16</v>
      </c>
      <c r="D51" s="35"/>
      <c r="E51" s="35"/>
      <c r="F51" s="35"/>
      <c r="G51" s="35"/>
      <c r="H51" s="35"/>
      <c r="I51" s="140"/>
      <c r="J51" s="35"/>
      <c r="K51" s="35"/>
      <c r="L51" s="39"/>
    </row>
    <row r="52" s="1" customFormat="1" ht="16.5" customHeight="1">
      <c r="B52" s="34"/>
      <c r="C52" s="35"/>
      <c r="D52" s="35"/>
      <c r="E52" s="168" t="str">
        <f>E7</f>
        <v>Oprava TV v úseku Ústí západ - Světec</v>
      </c>
      <c r="F52" s="28"/>
      <c r="G52" s="28"/>
      <c r="H52" s="28"/>
      <c r="I52" s="140"/>
      <c r="J52" s="35"/>
      <c r="K52" s="35"/>
      <c r="L52" s="39"/>
    </row>
    <row r="53" ht="12" customHeight="1">
      <c r="B53" s="17"/>
      <c r="C53" s="28" t="s">
        <v>93</v>
      </c>
      <c r="D53" s="18"/>
      <c r="E53" s="18"/>
      <c r="F53" s="18"/>
      <c r="G53" s="18"/>
      <c r="H53" s="18"/>
      <c r="I53" s="133"/>
      <c r="J53" s="18"/>
      <c r="K53" s="18"/>
      <c r="L53" s="16"/>
    </row>
    <row r="54" ht="16.5" customHeight="1">
      <c r="B54" s="17"/>
      <c r="C54" s="18"/>
      <c r="D54" s="18"/>
      <c r="E54" s="168" t="s">
        <v>94</v>
      </c>
      <c r="F54" s="18"/>
      <c r="G54" s="18"/>
      <c r="H54" s="18"/>
      <c r="I54" s="133"/>
      <c r="J54" s="18"/>
      <c r="K54" s="18"/>
      <c r="L54" s="16"/>
    </row>
    <row r="55" ht="12" customHeight="1">
      <c r="B55" s="17"/>
      <c r="C55" s="28" t="s">
        <v>95</v>
      </c>
      <c r="D55" s="18"/>
      <c r="E55" s="18"/>
      <c r="F55" s="18"/>
      <c r="G55" s="18"/>
      <c r="H55" s="18"/>
      <c r="I55" s="133"/>
      <c r="J55" s="18"/>
      <c r="K55" s="18"/>
      <c r="L55" s="16"/>
    </row>
    <row r="56" s="1" customFormat="1" ht="16.5" customHeight="1">
      <c r="B56" s="34"/>
      <c r="C56" s="35"/>
      <c r="D56" s="35"/>
      <c r="E56" s="28" t="s">
        <v>96</v>
      </c>
      <c r="F56" s="35"/>
      <c r="G56" s="35"/>
      <c r="H56" s="35"/>
      <c r="I56" s="140"/>
      <c r="J56" s="35"/>
      <c r="K56" s="35"/>
      <c r="L56" s="39"/>
    </row>
    <row r="57" s="1" customFormat="1" ht="12" customHeight="1">
      <c r="B57" s="34"/>
      <c r="C57" s="28" t="s">
        <v>97</v>
      </c>
      <c r="D57" s="35"/>
      <c r="E57" s="35"/>
      <c r="F57" s="35"/>
      <c r="G57" s="35"/>
      <c r="H57" s="35"/>
      <c r="I57" s="140"/>
      <c r="J57" s="35"/>
      <c r="K57" s="35"/>
      <c r="L57" s="39"/>
    </row>
    <row r="58" s="1" customFormat="1" ht="16.5" customHeight="1">
      <c r="B58" s="34"/>
      <c r="C58" s="35"/>
      <c r="D58" s="35"/>
      <c r="E58" s="60" t="str">
        <f>E13</f>
        <v>SO1.1.1 - SOÚŽI</v>
      </c>
      <c r="F58" s="35"/>
      <c r="G58" s="35"/>
      <c r="H58" s="35"/>
      <c r="I58" s="140"/>
      <c r="J58" s="35"/>
      <c r="K58" s="35"/>
      <c r="L58" s="39"/>
    </row>
    <row r="59" s="1" customFormat="1" ht="6.96" customHeight="1">
      <c r="B59" s="34"/>
      <c r="C59" s="35"/>
      <c r="D59" s="35"/>
      <c r="E59" s="35"/>
      <c r="F59" s="35"/>
      <c r="G59" s="35"/>
      <c r="H59" s="35"/>
      <c r="I59" s="140"/>
      <c r="J59" s="35"/>
      <c r="K59" s="35"/>
      <c r="L59" s="39"/>
    </row>
    <row r="60" s="1" customFormat="1" ht="12" customHeight="1">
      <c r="B60" s="34"/>
      <c r="C60" s="28" t="s">
        <v>20</v>
      </c>
      <c r="D60" s="35"/>
      <c r="E60" s="35"/>
      <c r="F60" s="23" t="str">
        <f>F16</f>
        <v xml:space="preserve"> </v>
      </c>
      <c r="G60" s="35"/>
      <c r="H60" s="35"/>
      <c r="I60" s="142" t="s">
        <v>22</v>
      </c>
      <c r="J60" s="63" t="str">
        <f>IF(J16="","",J16)</f>
        <v>12. 4. 2019</v>
      </c>
      <c r="K60" s="35"/>
      <c r="L60" s="39"/>
    </row>
    <row r="61" s="1" customFormat="1" ht="6.96" customHeight="1">
      <c r="B61" s="34"/>
      <c r="C61" s="35"/>
      <c r="D61" s="35"/>
      <c r="E61" s="35"/>
      <c r="F61" s="35"/>
      <c r="G61" s="35"/>
      <c r="H61" s="35"/>
      <c r="I61" s="140"/>
      <c r="J61" s="35"/>
      <c r="K61" s="35"/>
      <c r="L61" s="39"/>
    </row>
    <row r="62" s="1" customFormat="1" ht="13.65" customHeight="1">
      <c r="B62" s="34"/>
      <c r="C62" s="28" t="s">
        <v>24</v>
      </c>
      <c r="D62" s="35"/>
      <c r="E62" s="35"/>
      <c r="F62" s="23" t="str">
        <f>E19</f>
        <v xml:space="preserve"> </v>
      </c>
      <c r="G62" s="35"/>
      <c r="H62" s="35"/>
      <c r="I62" s="142" t="s">
        <v>29</v>
      </c>
      <c r="J62" s="32" t="str">
        <f>E25</f>
        <v xml:space="preserve"> </v>
      </c>
      <c r="K62" s="35"/>
      <c r="L62" s="39"/>
    </row>
    <row r="63" s="1" customFormat="1" ht="13.65" customHeight="1">
      <c r="B63" s="34"/>
      <c r="C63" s="28" t="s">
        <v>27</v>
      </c>
      <c r="D63" s="35"/>
      <c r="E63" s="35"/>
      <c r="F63" s="23" t="str">
        <f>IF(E22="","",E22)</f>
        <v>Vyplň údaj</v>
      </c>
      <c r="G63" s="35"/>
      <c r="H63" s="35"/>
      <c r="I63" s="142" t="s">
        <v>31</v>
      </c>
      <c r="J63" s="32" t="str">
        <f>E28</f>
        <v xml:space="preserve"> </v>
      </c>
      <c r="K63" s="35"/>
      <c r="L63" s="39"/>
    </row>
    <row r="64" s="1" customFormat="1" ht="10.32" customHeight="1">
      <c r="B64" s="34"/>
      <c r="C64" s="35"/>
      <c r="D64" s="35"/>
      <c r="E64" s="35"/>
      <c r="F64" s="35"/>
      <c r="G64" s="35"/>
      <c r="H64" s="35"/>
      <c r="I64" s="140"/>
      <c r="J64" s="35"/>
      <c r="K64" s="35"/>
      <c r="L64" s="39"/>
    </row>
    <row r="65" s="1" customFormat="1" ht="29.28" customHeight="1">
      <c r="B65" s="34"/>
      <c r="C65" s="169" t="s">
        <v>100</v>
      </c>
      <c r="D65" s="170"/>
      <c r="E65" s="170"/>
      <c r="F65" s="170"/>
      <c r="G65" s="170"/>
      <c r="H65" s="170"/>
      <c r="I65" s="171"/>
      <c r="J65" s="172" t="s">
        <v>101</v>
      </c>
      <c r="K65" s="170"/>
      <c r="L65" s="39"/>
    </row>
    <row r="66" s="1" customFormat="1" ht="10.32" customHeight="1">
      <c r="B66" s="34"/>
      <c r="C66" s="35"/>
      <c r="D66" s="35"/>
      <c r="E66" s="35"/>
      <c r="F66" s="35"/>
      <c r="G66" s="35"/>
      <c r="H66" s="35"/>
      <c r="I66" s="140"/>
      <c r="J66" s="35"/>
      <c r="K66" s="35"/>
      <c r="L66" s="39"/>
    </row>
    <row r="67" s="1" customFormat="1" ht="22.8" customHeight="1">
      <c r="B67" s="34"/>
      <c r="C67" s="173" t="s">
        <v>102</v>
      </c>
      <c r="D67" s="35"/>
      <c r="E67" s="35"/>
      <c r="F67" s="35"/>
      <c r="G67" s="35"/>
      <c r="H67" s="35"/>
      <c r="I67" s="140"/>
      <c r="J67" s="94">
        <f>J92</f>
        <v>0</v>
      </c>
      <c r="K67" s="35"/>
      <c r="L67" s="39"/>
      <c r="AU67" s="13" t="s">
        <v>103</v>
      </c>
    </row>
    <row r="68" s="8" customFormat="1" ht="24.96" customHeight="1">
      <c r="B68" s="174"/>
      <c r="C68" s="175"/>
      <c r="D68" s="176" t="s">
        <v>104</v>
      </c>
      <c r="E68" s="177"/>
      <c r="F68" s="177"/>
      <c r="G68" s="177"/>
      <c r="H68" s="177"/>
      <c r="I68" s="178"/>
      <c r="J68" s="179">
        <f>J93</f>
        <v>0</v>
      </c>
      <c r="K68" s="175"/>
      <c r="L68" s="180"/>
    </row>
    <row r="69" s="1" customFormat="1" ht="21.84" customHeight="1">
      <c r="B69" s="34"/>
      <c r="C69" s="35"/>
      <c r="D69" s="35"/>
      <c r="E69" s="35"/>
      <c r="F69" s="35"/>
      <c r="G69" s="35"/>
      <c r="H69" s="35"/>
      <c r="I69" s="140"/>
      <c r="J69" s="35"/>
      <c r="K69" s="35"/>
      <c r="L69" s="39"/>
    </row>
    <row r="70" s="1" customFormat="1" ht="6.96" customHeight="1">
      <c r="B70" s="53"/>
      <c r="C70" s="54"/>
      <c r="D70" s="54"/>
      <c r="E70" s="54"/>
      <c r="F70" s="54"/>
      <c r="G70" s="54"/>
      <c r="H70" s="54"/>
      <c r="I70" s="164"/>
      <c r="J70" s="54"/>
      <c r="K70" s="54"/>
      <c r="L70" s="39"/>
    </row>
    <row r="74" s="1" customFormat="1" ht="6.96" customHeight="1">
      <c r="B74" s="55"/>
      <c r="C74" s="56"/>
      <c r="D74" s="56"/>
      <c r="E74" s="56"/>
      <c r="F74" s="56"/>
      <c r="G74" s="56"/>
      <c r="H74" s="56"/>
      <c r="I74" s="167"/>
      <c r="J74" s="56"/>
      <c r="K74" s="56"/>
      <c r="L74" s="39"/>
    </row>
    <row r="75" s="1" customFormat="1" ht="24.96" customHeight="1">
      <c r="B75" s="34"/>
      <c r="C75" s="19" t="s">
        <v>105</v>
      </c>
      <c r="D75" s="35"/>
      <c r="E75" s="35"/>
      <c r="F75" s="35"/>
      <c r="G75" s="35"/>
      <c r="H75" s="35"/>
      <c r="I75" s="140"/>
      <c r="J75" s="35"/>
      <c r="K75" s="35"/>
      <c r="L75" s="39"/>
    </row>
    <row r="76" s="1" customFormat="1" ht="6.96" customHeight="1">
      <c r="B76" s="34"/>
      <c r="C76" s="35"/>
      <c r="D76" s="35"/>
      <c r="E76" s="35"/>
      <c r="F76" s="35"/>
      <c r="G76" s="35"/>
      <c r="H76" s="35"/>
      <c r="I76" s="140"/>
      <c r="J76" s="35"/>
      <c r="K76" s="35"/>
      <c r="L76" s="39"/>
    </row>
    <row r="77" s="1" customFormat="1" ht="12" customHeight="1">
      <c r="B77" s="34"/>
      <c r="C77" s="28" t="s">
        <v>16</v>
      </c>
      <c r="D77" s="35"/>
      <c r="E77" s="35"/>
      <c r="F77" s="35"/>
      <c r="G77" s="35"/>
      <c r="H77" s="35"/>
      <c r="I77" s="140"/>
      <c r="J77" s="35"/>
      <c r="K77" s="35"/>
      <c r="L77" s="39"/>
    </row>
    <row r="78" s="1" customFormat="1" ht="16.5" customHeight="1">
      <c r="B78" s="34"/>
      <c r="C78" s="35"/>
      <c r="D78" s="35"/>
      <c r="E78" s="168" t="str">
        <f>E7</f>
        <v>Oprava TV v úseku Ústí západ - Světec</v>
      </c>
      <c r="F78" s="28"/>
      <c r="G78" s="28"/>
      <c r="H78" s="28"/>
      <c r="I78" s="140"/>
      <c r="J78" s="35"/>
      <c r="K78" s="35"/>
      <c r="L78" s="39"/>
    </row>
    <row r="79" ht="12" customHeight="1">
      <c r="B79" s="17"/>
      <c r="C79" s="28" t="s">
        <v>93</v>
      </c>
      <c r="D79" s="18"/>
      <c r="E79" s="18"/>
      <c r="F79" s="18"/>
      <c r="G79" s="18"/>
      <c r="H79" s="18"/>
      <c r="I79" s="133"/>
      <c r="J79" s="18"/>
      <c r="K79" s="18"/>
      <c r="L79" s="16"/>
    </row>
    <row r="80" ht="16.5" customHeight="1">
      <c r="B80" s="17"/>
      <c r="C80" s="18"/>
      <c r="D80" s="18"/>
      <c r="E80" s="168" t="s">
        <v>94</v>
      </c>
      <c r="F80" s="18"/>
      <c r="G80" s="18"/>
      <c r="H80" s="18"/>
      <c r="I80" s="133"/>
      <c r="J80" s="18"/>
      <c r="K80" s="18"/>
      <c r="L80" s="16"/>
    </row>
    <row r="81" ht="12" customHeight="1">
      <c r="B81" s="17"/>
      <c r="C81" s="28" t="s">
        <v>95</v>
      </c>
      <c r="D81" s="18"/>
      <c r="E81" s="18"/>
      <c r="F81" s="18"/>
      <c r="G81" s="18"/>
      <c r="H81" s="18"/>
      <c r="I81" s="133"/>
      <c r="J81" s="18"/>
      <c r="K81" s="18"/>
      <c r="L81" s="16"/>
    </row>
    <row r="82" s="1" customFormat="1" ht="16.5" customHeight="1">
      <c r="B82" s="34"/>
      <c r="C82" s="35"/>
      <c r="D82" s="35"/>
      <c r="E82" s="28" t="s">
        <v>96</v>
      </c>
      <c r="F82" s="35"/>
      <c r="G82" s="35"/>
      <c r="H82" s="35"/>
      <c r="I82" s="140"/>
      <c r="J82" s="35"/>
      <c r="K82" s="35"/>
      <c r="L82" s="39"/>
    </row>
    <row r="83" s="1" customFormat="1" ht="12" customHeight="1">
      <c r="B83" s="34"/>
      <c r="C83" s="28" t="s">
        <v>97</v>
      </c>
      <c r="D83" s="35"/>
      <c r="E83" s="35"/>
      <c r="F83" s="35"/>
      <c r="G83" s="35"/>
      <c r="H83" s="35"/>
      <c r="I83" s="140"/>
      <c r="J83" s="35"/>
      <c r="K83" s="35"/>
      <c r="L83" s="39"/>
    </row>
    <row r="84" s="1" customFormat="1" ht="16.5" customHeight="1">
      <c r="B84" s="34"/>
      <c r="C84" s="35"/>
      <c r="D84" s="35"/>
      <c r="E84" s="60" t="str">
        <f>E13</f>
        <v>SO1.1.1 - SOÚŽI</v>
      </c>
      <c r="F84" s="35"/>
      <c r="G84" s="35"/>
      <c r="H84" s="35"/>
      <c r="I84" s="140"/>
      <c r="J84" s="35"/>
      <c r="K84" s="35"/>
      <c r="L84" s="39"/>
    </row>
    <row r="85" s="1" customFormat="1" ht="6.96" customHeight="1">
      <c r="B85" s="34"/>
      <c r="C85" s="35"/>
      <c r="D85" s="35"/>
      <c r="E85" s="35"/>
      <c r="F85" s="35"/>
      <c r="G85" s="35"/>
      <c r="H85" s="35"/>
      <c r="I85" s="140"/>
      <c r="J85" s="35"/>
      <c r="K85" s="35"/>
      <c r="L85" s="39"/>
    </row>
    <row r="86" s="1" customFormat="1" ht="12" customHeight="1">
      <c r="B86" s="34"/>
      <c r="C86" s="28" t="s">
        <v>20</v>
      </c>
      <c r="D86" s="35"/>
      <c r="E86" s="35"/>
      <c r="F86" s="23" t="str">
        <f>F16</f>
        <v xml:space="preserve"> </v>
      </c>
      <c r="G86" s="35"/>
      <c r="H86" s="35"/>
      <c r="I86" s="142" t="s">
        <v>22</v>
      </c>
      <c r="J86" s="63" t="str">
        <f>IF(J16="","",J16)</f>
        <v>12. 4. 2019</v>
      </c>
      <c r="K86" s="35"/>
      <c r="L86" s="39"/>
    </row>
    <row r="87" s="1" customFormat="1" ht="6.96" customHeight="1">
      <c r="B87" s="34"/>
      <c r="C87" s="35"/>
      <c r="D87" s="35"/>
      <c r="E87" s="35"/>
      <c r="F87" s="35"/>
      <c r="G87" s="35"/>
      <c r="H87" s="35"/>
      <c r="I87" s="140"/>
      <c r="J87" s="35"/>
      <c r="K87" s="35"/>
      <c r="L87" s="39"/>
    </row>
    <row r="88" s="1" customFormat="1" ht="13.65" customHeight="1">
      <c r="B88" s="34"/>
      <c r="C88" s="28" t="s">
        <v>24</v>
      </c>
      <c r="D88" s="35"/>
      <c r="E88" s="35"/>
      <c r="F88" s="23" t="str">
        <f>E19</f>
        <v xml:space="preserve"> </v>
      </c>
      <c r="G88" s="35"/>
      <c r="H88" s="35"/>
      <c r="I88" s="142" t="s">
        <v>29</v>
      </c>
      <c r="J88" s="32" t="str">
        <f>E25</f>
        <v xml:space="preserve"> </v>
      </c>
      <c r="K88" s="35"/>
      <c r="L88" s="39"/>
    </row>
    <row r="89" s="1" customFormat="1" ht="13.65" customHeight="1">
      <c r="B89" s="34"/>
      <c r="C89" s="28" t="s">
        <v>27</v>
      </c>
      <c r="D89" s="35"/>
      <c r="E89" s="35"/>
      <c r="F89" s="23" t="str">
        <f>IF(E22="","",E22)</f>
        <v>Vyplň údaj</v>
      </c>
      <c r="G89" s="35"/>
      <c r="H89" s="35"/>
      <c r="I89" s="142" t="s">
        <v>31</v>
      </c>
      <c r="J89" s="32" t="str">
        <f>E28</f>
        <v xml:space="preserve"> </v>
      </c>
      <c r="K89" s="35"/>
      <c r="L89" s="39"/>
    </row>
    <row r="90" s="1" customFormat="1" ht="10.32" customHeight="1">
      <c r="B90" s="34"/>
      <c r="C90" s="35"/>
      <c r="D90" s="35"/>
      <c r="E90" s="35"/>
      <c r="F90" s="35"/>
      <c r="G90" s="35"/>
      <c r="H90" s="35"/>
      <c r="I90" s="140"/>
      <c r="J90" s="35"/>
      <c r="K90" s="35"/>
      <c r="L90" s="39"/>
    </row>
    <row r="91" s="9" customFormat="1" ht="29.28" customHeight="1">
      <c r="B91" s="181"/>
      <c r="C91" s="182" t="s">
        <v>106</v>
      </c>
      <c r="D91" s="183" t="s">
        <v>52</v>
      </c>
      <c r="E91" s="183" t="s">
        <v>48</v>
      </c>
      <c r="F91" s="183" t="s">
        <v>49</v>
      </c>
      <c r="G91" s="183" t="s">
        <v>107</v>
      </c>
      <c r="H91" s="183" t="s">
        <v>108</v>
      </c>
      <c r="I91" s="184" t="s">
        <v>109</v>
      </c>
      <c r="J91" s="183" t="s">
        <v>101</v>
      </c>
      <c r="K91" s="185" t="s">
        <v>110</v>
      </c>
      <c r="L91" s="186"/>
      <c r="M91" s="84" t="s">
        <v>1</v>
      </c>
      <c r="N91" s="85" t="s">
        <v>37</v>
      </c>
      <c r="O91" s="85" t="s">
        <v>111</v>
      </c>
      <c r="P91" s="85" t="s">
        <v>112</v>
      </c>
      <c r="Q91" s="85" t="s">
        <v>113</v>
      </c>
      <c r="R91" s="85" t="s">
        <v>114</v>
      </c>
      <c r="S91" s="85" t="s">
        <v>115</v>
      </c>
      <c r="T91" s="86" t="s">
        <v>116</v>
      </c>
    </row>
    <row r="92" s="1" customFormat="1" ht="22.8" customHeight="1">
      <c r="B92" s="34"/>
      <c r="C92" s="91" t="s">
        <v>117</v>
      </c>
      <c r="D92" s="35"/>
      <c r="E92" s="35"/>
      <c r="F92" s="35"/>
      <c r="G92" s="35"/>
      <c r="H92" s="35"/>
      <c r="I92" s="140"/>
      <c r="J92" s="187">
        <f>BK92</f>
        <v>0</v>
      </c>
      <c r="K92" s="35"/>
      <c r="L92" s="39"/>
      <c r="M92" s="87"/>
      <c r="N92" s="88"/>
      <c r="O92" s="88"/>
      <c r="P92" s="188">
        <f>P93</f>
        <v>0</v>
      </c>
      <c r="Q92" s="88"/>
      <c r="R92" s="188">
        <f>R93</f>
        <v>0</v>
      </c>
      <c r="S92" s="88"/>
      <c r="T92" s="189">
        <f>T93</f>
        <v>0</v>
      </c>
      <c r="AT92" s="13" t="s">
        <v>66</v>
      </c>
      <c r="AU92" s="13" t="s">
        <v>103</v>
      </c>
      <c r="BK92" s="190">
        <f>BK93</f>
        <v>0</v>
      </c>
    </row>
    <row r="93" s="10" customFormat="1" ht="25.92" customHeight="1">
      <c r="B93" s="191"/>
      <c r="C93" s="192"/>
      <c r="D93" s="193" t="s">
        <v>66</v>
      </c>
      <c r="E93" s="194" t="s">
        <v>118</v>
      </c>
      <c r="F93" s="194" t="s">
        <v>119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SUM(P94:P323)</f>
        <v>0</v>
      </c>
      <c r="Q93" s="199"/>
      <c r="R93" s="200">
        <f>SUM(R94:R323)</f>
        <v>0</v>
      </c>
      <c r="S93" s="199"/>
      <c r="T93" s="201">
        <f>SUM(T94:T323)</f>
        <v>0</v>
      </c>
      <c r="AR93" s="202" t="s">
        <v>120</v>
      </c>
      <c r="AT93" s="203" t="s">
        <v>66</v>
      </c>
      <c r="AU93" s="203" t="s">
        <v>67</v>
      </c>
      <c r="AY93" s="202" t="s">
        <v>121</v>
      </c>
      <c r="BK93" s="204">
        <f>SUM(BK94:BK323)</f>
        <v>0</v>
      </c>
    </row>
    <row r="94" s="1" customFormat="1" ht="22.5" customHeight="1">
      <c r="B94" s="34"/>
      <c r="C94" s="205" t="s">
        <v>74</v>
      </c>
      <c r="D94" s="205" t="s">
        <v>122</v>
      </c>
      <c r="E94" s="206" t="s">
        <v>123</v>
      </c>
      <c r="F94" s="207" t="s">
        <v>124</v>
      </c>
      <c r="G94" s="208" t="s">
        <v>125</v>
      </c>
      <c r="H94" s="209">
        <v>5</v>
      </c>
      <c r="I94" s="210"/>
      <c r="J94" s="211">
        <f>ROUND(I94*H94,2)</f>
        <v>0</v>
      </c>
      <c r="K94" s="207" t="s">
        <v>126</v>
      </c>
      <c r="L94" s="39"/>
      <c r="M94" s="212" t="s">
        <v>1</v>
      </c>
      <c r="N94" s="213" t="s">
        <v>38</v>
      </c>
      <c r="O94" s="7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13" t="s">
        <v>127</v>
      </c>
      <c r="AT94" s="13" t="s">
        <v>122</v>
      </c>
      <c r="AU94" s="13" t="s">
        <v>74</v>
      </c>
      <c r="AY94" s="13" t="s">
        <v>121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3" t="s">
        <v>74</v>
      </c>
      <c r="BK94" s="216">
        <f>ROUND(I94*H94,2)</f>
        <v>0</v>
      </c>
      <c r="BL94" s="13" t="s">
        <v>127</v>
      </c>
      <c r="BM94" s="13" t="s">
        <v>128</v>
      </c>
    </row>
    <row r="95" s="1" customFormat="1">
      <c r="B95" s="34"/>
      <c r="C95" s="35"/>
      <c r="D95" s="217" t="s">
        <v>129</v>
      </c>
      <c r="E95" s="35"/>
      <c r="F95" s="218" t="s">
        <v>130</v>
      </c>
      <c r="G95" s="35"/>
      <c r="H95" s="35"/>
      <c r="I95" s="140"/>
      <c r="J95" s="35"/>
      <c r="K95" s="35"/>
      <c r="L95" s="39"/>
      <c r="M95" s="219"/>
      <c r="N95" s="75"/>
      <c r="O95" s="75"/>
      <c r="P95" s="75"/>
      <c r="Q95" s="75"/>
      <c r="R95" s="75"/>
      <c r="S95" s="75"/>
      <c r="T95" s="76"/>
      <c r="AT95" s="13" t="s">
        <v>129</v>
      </c>
      <c r="AU95" s="13" t="s">
        <v>74</v>
      </c>
    </row>
    <row r="96" s="1" customFormat="1" ht="22.5" customHeight="1">
      <c r="B96" s="34"/>
      <c r="C96" s="205" t="s">
        <v>76</v>
      </c>
      <c r="D96" s="205" t="s">
        <v>122</v>
      </c>
      <c r="E96" s="206" t="s">
        <v>131</v>
      </c>
      <c r="F96" s="207" t="s">
        <v>132</v>
      </c>
      <c r="G96" s="208" t="s">
        <v>133</v>
      </c>
      <c r="H96" s="209">
        <v>751</v>
      </c>
      <c r="I96" s="210"/>
      <c r="J96" s="211">
        <f>ROUND(I96*H96,2)</f>
        <v>0</v>
      </c>
      <c r="K96" s="207" t="s">
        <v>126</v>
      </c>
      <c r="L96" s="39"/>
      <c r="M96" s="212" t="s">
        <v>1</v>
      </c>
      <c r="N96" s="213" t="s">
        <v>38</v>
      </c>
      <c r="O96" s="7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AR96" s="13" t="s">
        <v>127</v>
      </c>
      <c r="AT96" s="13" t="s">
        <v>122</v>
      </c>
      <c r="AU96" s="13" t="s">
        <v>74</v>
      </c>
      <c r="AY96" s="13" t="s">
        <v>121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3" t="s">
        <v>74</v>
      </c>
      <c r="BK96" s="216">
        <f>ROUND(I96*H96,2)</f>
        <v>0</v>
      </c>
      <c r="BL96" s="13" t="s">
        <v>127</v>
      </c>
      <c r="BM96" s="13" t="s">
        <v>134</v>
      </c>
    </row>
    <row r="97" s="1" customFormat="1">
      <c r="B97" s="34"/>
      <c r="C97" s="35"/>
      <c r="D97" s="217" t="s">
        <v>129</v>
      </c>
      <c r="E97" s="35"/>
      <c r="F97" s="218" t="s">
        <v>135</v>
      </c>
      <c r="G97" s="35"/>
      <c r="H97" s="35"/>
      <c r="I97" s="140"/>
      <c r="J97" s="35"/>
      <c r="K97" s="35"/>
      <c r="L97" s="39"/>
      <c r="M97" s="219"/>
      <c r="N97" s="75"/>
      <c r="O97" s="75"/>
      <c r="P97" s="75"/>
      <c r="Q97" s="75"/>
      <c r="R97" s="75"/>
      <c r="S97" s="75"/>
      <c r="T97" s="76"/>
      <c r="AT97" s="13" t="s">
        <v>129</v>
      </c>
      <c r="AU97" s="13" t="s">
        <v>74</v>
      </c>
    </row>
    <row r="98" s="1" customFormat="1" ht="22.5" customHeight="1">
      <c r="B98" s="34"/>
      <c r="C98" s="205" t="s">
        <v>84</v>
      </c>
      <c r="D98" s="205" t="s">
        <v>122</v>
      </c>
      <c r="E98" s="206" t="s">
        <v>136</v>
      </c>
      <c r="F98" s="207" t="s">
        <v>137</v>
      </c>
      <c r="G98" s="208" t="s">
        <v>125</v>
      </c>
      <c r="H98" s="209">
        <v>14</v>
      </c>
      <c r="I98" s="210"/>
      <c r="J98" s="211">
        <f>ROUND(I98*H98,2)</f>
        <v>0</v>
      </c>
      <c r="K98" s="207" t="s">
        <v>126</v>
      </c>
      <c r="L98" s="39"/>
      <c r="M98" s="212" t="s">
        <v>1</v>
      </c>
      <c r="N98" s="213" t="s">
        <v>38</v>
      </c>
      <c r="O98" s="7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AR98" s="13" t="s">
        <v>127</v>
      </c>
      <c r="AT98" s="13" t="s">
        <v>122</v>
      </c>
      <c r="AU98" s="13" t="s">
        <v>74</v>
      </c>
      <c r="AY98" s="13" t="s">
        <v>121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3" t="s">
        <v>74</v>
      </c>
      <c r="BK98" s="216">
        <f>ROUND(I98*H98,2)</f>
        <v>0</v>
      </c>
      <c r="BL98" s="13" t="s">
        <v>127</v>
      </c>
      <c r="BM98" s="13" t="s">
        <v>138</v>
      </c>
    </row>
    <row r="99" s="1" customFormat="1">
      <c r="B99" s="34"/>
      <c r="C99" s="35"/>
      <c r="D99" s="217" t="s">
        <v>129</v>
      </c>
      <c r="E99" s="35"/>
      <c r="F99" s="218" t="s">
        <v>139</v>
      </c>
      <c r="G99" s="35"/>
      <c r="H99" s="35"/>
      <c r="I99" s="140"/>
      <c r="J99" s="35"/>
      <c r="K99" s="35"/>
      <c r="L99" s="39"/>
      <c r="M99" s="219"/>
      <c r="N99" s="75"/>
      <c r="O99" s="75"/>
      <c r="P99" s="75"/>
      <c r="Q99" s="75"/>
      <c r="R99" s="75"/>
      <c r="S99" s="75"/>
      <c r="T99" s="76"/>
      <c r="AT99" s="13" t="s">
        <v>129</v>
      </c>
      <c r="AU99" s="13" t="s">
        <v>74</v>
      </c>
    </row>
    <row r="100" s="1" customFormat="1" ht="22.5" customHeight="1">
      <c r="B100" s="34"/>
      <c r="C100" s="205" t="s">
        <v>120</v>
      </c>
      <c r="D100" s="205" t="s">
        <v>122</v>
      </c>
      <c r="E100" s="206" t="s">
        <v>140</v>
      </c>
      <c r="F100" s="207" t="s">
        <v>141</v>
      </c>
      <c r="G100" s="208" t="s">
        <v>125</v>
      </c>
      <c r="H100" s="209">
        <v>113</v>
      </c>
      <c r="I100" s="210"/>
      <c r="J100" s="211">
        <f>ROUND(I100*H100,2)</f>
        <v>0</v>
      </c>
      <c r="K100" s="207" t="s">
        <v>126</v>
      </c>
      <c r="L100" s="39"/>
      <c r="M100" s="212" t="s">
        <v>1</v>
      </c>
      <c r="N100" s="213" t="s">
        <v>38</v>
      </c>
      <c r="O100" s="7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13" t="s">
        <v>127</v>
      </c>
      <c r="AT100" s="13" t="s">
        <v>122</v>
      </c>
      <c r="AU100" s="13" t="s">
        <v>74</v>
      </c>
      <c r="AY100" s="13" t="s">
        <v>121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3" t="s">
        <v>74</v>
      </c>
      <c r="BK100" s="216">
        <f>ROUND(I100*H100,2)</f>
        <v>0</v>
      </c>
      <c r="BL100" s="13" t="s">
        <v>127</v>
      </c>
      <c r="BM100" s="13" t="s">
        <v>142</v>
      </c>
    </row>
    <row r="101" s="1" customFormat="1">
      <c r="B101" s="34"/>
      <c r="C101" s="35"/>
      <c r="D101" s="217" t="s">
        <v>129</v>
      </c>
      <c r="E101" s="35"/>
      <c r="F101" s="218" t="s">
        <v>143</v>
      </c>
      <c r="G101" s="35"/>
      <c r="H101" s="35"/>
      <c r="I101" s="140"/>
      <c r="J101" s="35"/>
      <c r="K101" s="35"/>
      <c r="L101" s="39"/>
      <c r="M101" s="219"/>
      <c r="N101" s="75"/>
      <c r="O101" s="75"/>
      <c r="P101" s="75"/>
      <c r="Q101" s="75"/>
      <c r="R101" s="75"/>
      <c r="S101" s="75"/>
      <c r="T101" s="76"/>
      <c r="AT101" s="13" t="s">
        <v>129</v>
      </c>
      <c r="AU101" s="13" t="s">
        <v>74</v>
      </c>
    </row>
    <row r="102" s="1" customFormat="1" ht="22.5" customHeight="1">
      <c r="B102" s="34"/>
      <c r="C102" s="205" t="s">
        <v>144</v>
      </c>
      <c r="D102" s="205" t="s">
        <v>122</v>
      </c>
      <c r="E102" s="206" t="s">
        <v>145</v>
      </c>
      <c r="F102" s="207" t="s">
        <v>146</v>
      </c>
      <c r="G102" s="208" t="s">
        <v>125</v>
      </c>
      <c r="H102" s="209">
        <v>22</v>
      </c>
      <c r="I102" s="210"/>
      <c r="J102" s="211">
        <f>ROUND(I102*H102,2)</f>
        <v>0</v>
      </c>
      <c r="K102" s="207" t="s">
        <v>126</v>
      </c>
      <c r="L102" s="39"/>
      <c r="M102" s="212" t="s">
        <v>1</v>
      </c>
      <c r="N102" s="213" t="s">
        <v>38</v>
      </c>
      <c r="O102" s="7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13" t="s">
        <v>127</v>
      </c>
      <c r="AT102" s="13" t="s">
        <v>122</v>
      </c>
      <c r="AU102" s="13" t="s">
        <v>74</v>
      </c>
      <c r="AY102" s="13" t="s">
        <v>121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3" t="s">
        <v>74</v>
      </c>
      <c r="BK102" s="216">
        <f>ROUND(I102*H102,2)</f>
        <v>0</v>
      </c>
      <c r="BL102" s="13" t="s">
        <v>127</v>
      </c>
      <c r="BM102" s="13" t="s">
        <v>147</v>
      </c>
    </row>
    <row r="103" s="1" customFormat="1">
      <c r="B103" s="34"/>
      <c r="C103" s="35"/>
      <c r="D103" s="217" t="s">
        <v>129</v>
      </c>
      <c r="E103" s="35"/>
      <c r="F103" s="218" t="s">
        <v>148</v>
      </c>
      <c r="G103" s="35"/>
      <c r="H103" s="35"/>
      <c r="I103" s="140"/>
      <c r="J103" s="35"/>
      <c r="K103" s="35"/>
      <c r="L103" s="39"/>
      <c r="M103" s="219"/>
      <c r="N103" s="75"/>
      <c r="O103" s="75"/>
      <c r="P103" s="75"/>
      <c r="Q103" s="75"/>
      <c r="R103" s="75"/>
      <c r="S103" s="75"/>
      <c r="T103" s="76"/>
      <c r="AT103" s="13" t="s">
        <v>129</v>
      </c>
      <c r="AU103" s="13" t="s">
        <v>74</v>
      </c>
    </row>
    <row r="104" s="1" customFormat="1" ht="22.5" customHeight="1">
      <c r="B104" s="34"/>
      <c r="C104" s="205" t="s">
        <v>149</v>
      </c>
      <c r="D104" s="205" t="s">
        <v>122</v>
      </c>
      <c r="E104" s="206" t="s">
        <v>150</v>
      </c>
      <c r="F104" s="207" t="s">
        <v>151</v>
      </c>
      <c r="G104" s="208" t="s">
        <v>125</v>
      </c>
      <c r="H104" s="209">
        <v>18</v>
      </c>
      <c r="I104" s="210"/>
      <c r="J104" s="211">
        <f>ROUND(I104*H104,2)</f>
        <v>0</v>
      </c>
      <c r="K104" s="207" t="s">
        <v>126</v>
      </c>
      <c r="L104" s="39"/>
      <c r="M104" s="212" t="s">
        <v>1</v>
      </c>
      <c r="N104" s="213" t="s">
        <v>38</v>
      </c>
      <c r="O104" s="7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AR104" s="13" t="s">
        <v>127</v>
      </c>
      <c r="AT104" s="13" t="s">
        <v>122</v>
      </c>
      <c r="AU104" s="13" t="s">
        <v>74</v>
      </c>
      <c r="AY104" s="13" t="s">
        <v>121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3" t="s">
        <v>74</v>
      </c>
      <c r="BK104" s="216">
        <f>ROUND(I104*H104,2)</f>
        <v>0</v>
      </c>
      <c r="BL104" s="13" t="s">
        <v>127</v>
      </c>
      <c r="BM104" s="13" t="s">
        <v>152</v>
      </c>
    </row>
    <row r="105" s="1" customFormat="1">
      <c r="B105" s="34"/>
      <c r="C105" s="35"/>
      <c r="D105" s="217" t="s">
        <v>129</v>
      </c>
      <c r="E105" s="35"/>
      <c r="F105" s="218" t="s">
        <v>151</v>
      </c>
      <c r="G105" s="35"/>
      <c r="H105" s="35"/>
      <c r="I105" s="140"/>
      <c r="J105" s="35"/>
      <c r="K105" s="35"/>
      <c r="L105" s="39"/>
      <c r="M105" s="219"/>
      <c r="N105" s="75"/>
      <c r="O105" s="75"/>
      <c r="P105" s="75"/>
      <c r="Q105" s="75"/>
      <c r="R105" s="75"/>
      <c r="S105" s="75"/>
      <c r="T105" s="76"/>
      <c r="AT105" s="13" t="s">
        <v>129</v>
      </c>
      <c r="AU105" s="13" t="s">
        <v>74</v>
      </c>
    </row>
    <row r="106" s="1" customFormat="1" ht="22.5" customHeight="1">
      <c r="B106" s="34"/>
      <c r="C106" s="205" t="s">
        <v>153</v>
      </c>
      <c r="D106" s="205" t="s">
        <v>122</v>
      </c>
      <c r="E106" s="206" t="s">
        <v>154</v>
      </c>
      <c r="F106" s="207" t="s">
        <v>155</v>
      </c>
      <c r="G106" s="208" t="s">
        <v>125</v>
      </c>
      <c r="H106" s="209">
        <v>6</v>
      </c>
      <c r="I106" s="210"/>
      <c r="J106" s="211">
        <f>ROUND(I106*H106,2)</f>
        <v>0</v>
      </c>
      <c r="K106" s="207" t="s">
        <v>126</v>
      </c>
      <c r="L106" s="39"/>
      <c r="M106" s="212" t="s">
        <v>1</v>
      </c>
      <c r="N106" s="213" t="s">
        <v>38</v>
      </c>
      <c r="O106" s="7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AR106" s="13" t="s">
        <v>127</v>
      </c>
      <c r="AT106" s="13" t="s">
        <v>122</v>
      </c>
      <c r="AU106" s="13" t="s">
        <v>74</v>
      </c>
      <c r="AY106" s="13" t="s">
        <v>121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3" t="s">
        <v>74</v>
      </c>
      <c r="BK106" s="216">
        <f>ROUND(I106*H106,2)</f>
        <v>0</v>
      </c>
      <c r="BL106" s="13" t="s">
        <v>127</v>
      </c>
      <c r="BM106" s="13" t="s">
        <v>156</v>
      </c>
    </row>
    <row r="107" s="1" customFormat="1">
      <c r="B107" s="34"/>
      <c r="C107" s="35"/>
      <c r="D107" s="217" t="s">
        <v>129</v>
      </c>
      <c r="E107" s="35"/>
      <c r="F107" s="218" t="s">
        <v>155</v>
      </c>
      <c r="G107" s="35"/>
      <c r="H107" s="35"/>
      <c r="I107" s="140"/>
      <c r="J107" s="35"/>
      <c r="K107" s="35"/>
      <c r="L107" s="39"/>
      <c r="M107" s="219"/>
      <c r="N107" s="75"/>
      <c r="O107" s="75"/>
      <c r="P107" s="75"/>
      <c r="Q107" s="75"/>
      <c r="R107" s="75"/>
      <c r="S107" s="75"/>
      <c r="T107" s="76"/>
      <c r="AT107" s="13" t="s">
        <v>129</v>
      </c>
      <c r="AU107" s="13" t="s">
        <v>74</v>
      </c>
    </row>
    <row r="108" s="1" customFormat="1" ht="22.5" customHeight="1">
      <c r="B108" s="34"/>
      <c r="C108" s="205" t="s">
        <v>157</v>
      </c>
      <c r="D108" s="205" t="s">
        <v>122</v>
      </c>
      <c r="E108" s="206" t="s">
        <v>158</v>
      </c>
      <c r="F108" s="207" t="s">
        <v>159</v>
      </c>
      <c r="G108" s="208" t="s">
        <v>125</v>
      </c>
      <c r="H108" s="209">
        <v>9</v>
      </c>
      <c r="I108" s="210"/>
      <c r="J108" s="211">
        <f>ROUND(I108*H108,2)</f>
        <v>0</v>
      </c>
      <c r="K108" s="207" t="s">
        <v>126</v>
      </c>
      <c r="L108" s="39"/>
      <c r="M108" s="212" t="s">
        <v>1</v>
      </c>
      <c r="N108" s="213" t="s">
        <v>38</v>
      </c>
      <c r="O108" s="7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AR108" s="13" t="s">
        <v>127</v>
      </c>
      <c r="AT108" s="13" t="s">
        <v>122</v>
      </c>
      <c r="AU108" s="13" t="s">
        <v>74</v>
      </c>
      <c r="AY108" s="13" t="s">
        <v>121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3" t="s">
        <v>74</v>
      </c>
      <c r="BK108" s="216">
        <f>ROUND(I108*H108,2)</f>
        <v>0</v>
      </c>
      <c r="BL108" s="13" t="s">
        <v>127</v>
      </c>
      <c r="BM108" s="13" t="s">
        <v>160</v>
      </c>
    </row>
    <row r="109" s="1" customFormat="1">
      <c r="B109" s="34"/>
      <c r="C109" s="35"/>
      <c r="D109" s="217" t="s">
        <v>129</v>
      </c>
      <c r="E109" s="35"/>
      <c r="F109" s="218" t="s">
        <v>159</v>
      </c>
      <c r="G109" s="35"/>
      <c r="H109" s="35"/>
      <c r="I109" s="140"/>
      <c r="J109" s="35"/>
      <c r="K109" s="35"/>
      <c r="L109" s="39"/>
      <c r="M109" s="219"/>
      <c r="N109" s="75"/>
      <c r="O109" s="75"/>
      <c r="P109" s="75"/>
      <c r="Q109" s="75"/>
      <c r="R109" s="75"/>
      <c r="S109" s="75"/>
      <c r="T109" s="76"/>
      <c r="AT109" s="13" t="s">
        <v>129</v>
      </c>
      <c r="AU109" s="13" t="s">
        <v>74</v>
      </c>
    </row>
    <row r="110" s="1" customFormat="1" ht="22.5" customHeight="1">
      <c r="B110" s="34"/>
      <c r="C110" s="205" t="s">
        <v>161</v>
      </c>
      <c r="D110" s="205" t="s">
        <v>122</v>
      </c>
      <c r="E110" s="206" t="s">
        <v>162</v>
      </c>
      <c r="F110" s="207" t="s">
        <v>163</v>
      </c>
      <c r="G110" s="208" t="s">
        <v>125</v>
      </c>
      <c r="H110" s="209">
        <v>5</v>
      </c>
      <c r="I110" s="210"/>
      <c r="J110" s="211">
        <f>ROUND(I110*H110,2)</f>
        <v>0</v>
      </c>
      <c r="K110" s="207" t="s">
        <v>126</v>
      </c>
      <c r="L110" s="39"/>
      <c r="M110" s="212" t="s">
        <v>1</v>
      </c>
      <c r="N110" s="213" t="s">
        <v>38</v>
      </c>
      <c r="O110" s="7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AR110" s="13" t="s">
        <v>127</v>
      </c>
      <c r="AT110" s="13" t="s">
        <v>122</v>
      </c>
      <c r="AU110" s="13" t="s">
        <v>74</v>
      </c>
      <c r="AY110" s="13" t="s">
        <v>121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3" t="s">
        <v>74</v>
      </c>
      <c r="BK110" s="216">
        <f>ROUND(I110*H110,2)</f>
        <v>0</v>
      </c>
      <c r="BL110" s="13" t="s">
        <v>127</v>
      </c>
      <c r="BM110" s="13" t="s">
        <v>164</v>
      </c>
    </row>
    <row r="111" s="1" customFormat="1">
      <c r="B111" s="34"/>
      <c r="C111" s="35"/>
      <c r="D111" s="217" t="s">
        <v>129</v>
      </c>
      <c r="E111" s="35"/>
      <c r="F111" s="218" t="s">
        <v>165</v>
      </c>
      <c r="G111" s="35"/>
      <c r="H111" s="35"/>
      <c r="I111" s="140"/>
      <c r="J111" s="35"/>
      <c r="K111" s="35"/>
      <c r="L111" s="39"/>
      <c r="M111" s="219"/>
      <c r="N111" s="75"/>
      <c r="O111" s="75"/>
      <c r="P111" s="75"/>
      <c r="Q111" s="75"/>
      <c r="R111" s="75"/>
      <c r="S111" s="75"/>
      <c r="T111" s="76"/>
      <c r="AT111" s="13" t="s">
        <v>129</v>
      </c>
      <c r="AU111" s="13" t="s">
        <v>74</v>
      </c>
    </row>
    <row r="112" s="1" customFormat="1" ht="22.5" customHeight="1">
      <c r="B112" s="34"/>
      <c r="C112" s="205" t="s">
        <v>166</v>
      </c>
      <c r="D112" s="205" t="s">
        <v>122</v>
      </c>
      <c r="E112" s="206" t="s">
        <v>167</v>
      </c>
      <c r="F112" s="207" t="s">
        <v>168</v>
      </c>
      <c r="G112" s="208" t="s">
        <v>125</v>
      </c>
      <c r="H112" s="209">
        <v>129</v>
      </c>
      <c r="I112" s="210"/>
      <c r="J112" s="211">
        <f>ROUND(I112*H112,2)</f>
        <v>0</v>
      </c>
      <c r="K112" s="207" t="s">
        <v>126</v>
      </c>
      <c r="L112" s="39"/>
      <c r="M112" s="212" t="s">
        <v>1</v>
      </c>
      <c r="N112" s="213" t="s">
        <v>38</v>
      </c>
      <c r="O112" s="7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AR112" s="13" t="s">
        <v>127</v>
      </c>
      <c r="AT112" s="13" t="s">
        <v>122</v>
      </c>
      <c r="AU112" s="13" t="s">
        <v>74</v>
      </c>
      <c r="AY112" s="13" t="s">
        <v>121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3" t="s">
        <v>74</v>
      </c>
      <c r="BK112" s="216">
        <f>ROUND(I112*H112,2)</f>
        <v>0</v>
      </c>
      <c r="BL112" s="13" t="s">
        <v>127</v>
      </c>
      <c r="BM112" s="13" t="s">
        <v>169</v>
      </c>
    </row>
    <row r="113" s="1" customFormat="1">
      <c r="B113" s="34"/>
      <c r="C113" s="35"/>
      <c r="D113" s="217" t="s">
        <v>129</v>
      </c>
      <c r="E113" s="35"/>
      <c r="F113" s="218" t="s">
        <v>170</v>
      </c>
      <c r="G113" s="35"/>
      <c r="H113" s="35"/>
      <c r="I113" s="140"/>
      <c r="J113" s="35"/>
      <c r="K113" s="35"/>
      <c r="L113" s="39"/>
      <c r="M113" s="219"/>
      <c r="N113" s="75"/>
      <c r="O113" s="75"/>
      <c r="P113" s="75"/>
      <c r="Q113" s="75"/>
      <c r="R113" s="75"/>
      <c r="S113" s="75"/>
      <c r="T113" s="76"/>
      <c r="AT113" s="13" t="s">
        <v>129</v>
      </c>
      <c r="AU113" s="13" t="s">
        <v>74</v>
      </c>
    </row>
    <row r="114" s="1" customFormat="1" ht="22.5" customHeight="1">
      <c r="B114" s="34"/>
      <c r="C114" s="205" t="s">
        <v>171</v>
      </c>
      <c r="D114" s="205" t="s">
        <v>122</v>
      </c>
      <c r="E114" s="206" t="s">
        <v>172</v>
      </c>
      <c r="F114" s="207" t="s">
        <v>173</v>
      </c>
      <c r="G114" s="208" t="s">
        <v>125</v>
      </c>
      <c r="H114" s="209">
        <v>18</v>
      </c>
      <c r="I114" s="210"/>
      <c r="J114" s="211">
        <f>ROUND(I114*H114,2)</f>
        <v>0</v>
      </c>
      <c r="K114" s="207" t="s">
        <v>126</v>
      </c>
      <c r="L114" s="39"/>
      <c r="M114" s="212" t="s">
        <v>1</v>
      </c>
      <c r="N114" s="213" t="s">
        <v>38</v>
      </c>
      <c r="O114" s="7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AR114" s="13" t="s">
        <v>127</v>
      </c>
      <c r="AT114" s="13" t="s">
        <v>122</v>
      </c>
      <c r="AU114" s="13" t="s">
        <v>74</v>
      </c>
      <c r="AY114" s="13" t="s">
        <v>121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3" t="s">
        <v>74</v>
      </c>
      <c r="BK114" s="216">
        <f>ROUND(I114*H114,2)</f>
        <v>0</v>
      </c>
      <c r="BL114" s="13" t="s">
        <v>127</v>
      </c>
      <c r="BM114" s="13" t="s">
        <v>174</v>
      </c>
    </row>
    <row r="115" s="1" customFormat="1">
      <c r="B115" s="34"/>
      <c r="C115" s="35"/>
      <c r="D115" s="217" t="s">
        <v>129</v>
      </c>
      <c r="E115" s="35"/>
      <c r="F115" s="218" t="s">
        <v>175</v>
      </c>
      <c r="G115" s="35"/>
      <c r="H115" s="35"/>
      <c r="I115" s="140"/>
      <c r="J115" s="35"/>
      <c r="K115" s="35"/>
      <c r="L115" s="39"/>
      <c r="M115" s="219"/>
      <c r="N115" s="75"/>
      <c r="O115" s="75"/>
      <c r="P115" s="75"/>
      <c r="Q115" s="75"/>
      <c r="R115" s="75"/>
      <c r="S115" s="75"/>
      <c r="T115" s="76"/>
      <c r="AT115" s="13" t="s">
        <v>129</v>
      </c>
      <c r="AU115" s="13" t="s">
        <v>74</v>
      </c>
    </row>
    <row r="116" s="1" customFormat="1" ht="22.5" customHeight="1">
      <c r="B116" s="34"/>
      <c r="C116" s="205" t="s">
        <v>176</v>
      </c>
      <c r="D116" s="205" t="s">
        <v>122</v>
      </c>
      <c r="E116" s="206" t="s">
        <v>177</v>
      </c>
      <c r="F116" s="207" t="s">
        <v>178</v>
      </c>
      <c r="G116" s="208" t="s">
        <v>125</v>
      </c>
      <c r="H116" s="209">
        <v>152</v>
      </c>
      <c r="I116" s="210"/>
      <c r="J116" s="211">
        <f>ROUND(I116*H116,2)</f>
        <v>0</v>
      </c>
      <c r="K116" s="207" t="s">
        <v>126</v>
      </c>
      <c r="L116" s="39"/>
      <c r="M116" s="212" t="s">
        <v>1</v>
      </c>
      <c r="N116" s="213" t="s">
        <v>38</v>
      </c>
      <c r="O116" s="7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AR116" s="13" t="s">
        <v>127</v>
      </c>
      <c r="AT116" s="13" t="s">
        <v>122</v>
      </c>
      <c r="AU116" s="13" t="s">
        <v>74</v>
      </c>
      <c r="AY116" s="13" t="s">
        <v>121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3" t="s">
        <v>74</v>
      </c>
      <c r="BK116" s="216">
        <f>ROUND(I116*H116,2)</f>
        <v>0</v>
      </c>
      <c r="BL116" s="13" t="s">
        <v>127</v>
      </c>
      <c r="BM116" s="13" t="s">
        <v>179</v>
      </c>
    </row>
    <row r="117" s="1" customFormat="1">
      <c r="B117" s="34"/>
      <c r="C117" s="35"/>
      <c r="D117" s="217" t="s">
        <v>129</v>
      </c>
      <c r="E117" s="35"/>
      <c r="F117" s="218" t="s">
        <v>180</v>
      </c>
      <c r="G117" s="35"/>
      <c r="H117" s="35"/>
      <c r="I117" s="140"/>
      <c r="J117" s="35"/>
      <c r="K117" s="35"/>
      <c r="L117" s="39"/>
      <c r="M117" s="219"/>
      <c r="N117" s="75"/>
      <c r="O117" s="75"/>
      <c r="P117" s="75"/>
      <c r="Q117" s="75"/>
      <c r="R117" s="75"/>
      <c r="S117" s="75"/>
      <c r="T117" s="76"/>
      <c r="AT117" s="13" t="s">
        <v>129</v>
      </c>
      <c r="AU117" s="13" t="s">
        <v>74</v>
      </c>
    </row>
    <row r="118" s="1" customFormat="1" ht="22.5" customHeight="1">
      <c r="B118" s="34"/>
      <c r="C118" s="205" t="s">
        <v>181</v>
      </c>
      <c r="D118" s="205" t="s">
        <v>122</v>
      </c>
      <c r="E118" s="206" t="s">
        <v>182</v>
      </c>
      <c r="F118" s="207" t="s">
        <v>183</v>
      </c>
      <c r="G118" s="208" t="s">
        <v>125</v>
      </c>
      <c r="H118" s="209">
        <v>140</v>
      </c>
      <c r="I118" s="210"/>
      <c r="J118" s="211">
        <f>ROUND(I118*H118,2)</f>
        <v>0</v>
      </c>
      <c r="K118" s="207" t="s">
        <v>126</v>
      </c>
      <c r="L118" s="39"/>
      <c r="M118" s="212" t="s">
        <v>1</v>
      </c>
      <c r="N118" s="213" t="s">
        <v>38</v>
      </c>
      <c r="O118" s="7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AR118" s="13" t="s">
        <v>127</v>
      </c>
      <c r="AT118" s="13" t="s">
        <v>122</v>
      </c>
      <c r="AU118" s="13" t="s">
        <v>74</v>
      </c>
      <c r="AY118" s="13" t="s">
        <v>121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3" t="s">
        <v>74</v>
      </c>
      <c r="BK118" s="216">
        <f>ROUND(I118*H118,2)</f>
        <v>0</v>
      </c>
      <c r="BL118" s="13" t="s">
        <v>127</v>
      </c>
      <c r="BM118" s="13" t="s">
        <v>184</v>
      </c>
    </row>
    <row r="119" s="1" customFormat="1">
      <c r="B119" s="34"/>
      <c r="C119" s="35"/>
      <c r="D119" s="217" t="s">
        <v>129</v>
      </c>
      <c r="E119" s="35"/>
      <c r="F119" s="218" t="s">
        <v>185</v>
      </c>
      <c r="G119" s="35"/>
      <c r="H119" s="35"/>
      <c r="I119" s="140"/>
      <c r="J119" s="35"/>
      <c r="K119" s="35"/>
      <c r="L119" s="39"/>
      <c r="M119" s="219"/>
      <c r="N119" s="75"/>
      <c r="O119" s="75"/>
      <c r="P119" s="75"/>
      <c r="Q119" s="75"/>
      <c r="R119" s="75"/>
      <c r="S119" s="75"/>
      <c r="T119" s="76"/>
      <c r="AT119" s="13" t="s">
        <v>129</v>
      </c>
      <c r="AU119" s="13" t="s">
        <v>74</v>
      </c>
    </row>
    <row r="120" s="1" customFormat="1" ht="22.5" customHeight="1">
      <c r="B120" s="34"/>
      <c r="C120" s="205" t="s">
        <v>186</v>
      </c>
      <c r="D120" s="205" t="s">
        <v>122</v>
      </c>
      <c r="E120" s="206" t="s">
        <v>187</v>
      </c>
      <c r="F120" s="207" t="s">
        <v>188</v>
      </c>
      <c r="G120" s="208" t="s">
        <v>125</v>
      </c>
      <c r="H120" s="209">
        <v>12</v>
      </c>
      <c r="I120" s="210"/>
      <c r="J120" s="211">
        <f>ROUND(I120*H120,2)</f>
        <v>0</v>
      </c>
      <c r="K120" s="207" t="s">
        <v>126</v>
      </c>
      <c r="L120" s="39"/>
      <c r="M120" s="212" t="s">
        <v>1</v>
      </c>
      <c r="N120" s="213" t="s">
        <v>38</v>
      </c>
      <c r="O120" s="7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AR120" s="13" t="s">
        <v>127</v>
      </c>
      <c r="AT120" s="13" t="s">
        <v>122</v>
      </c>
      <c r="AU120" s="13" t="s">
        <v>74</v>
      </c>
      <c r="AY120" s="13" t="s">
        <v>121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3" t="s">
        <v>74</v>
      </c>
      <c r="BK120" s="216">
        <f>ROUND(I120*H120,2)</f>
        <v>0</v>
      </c>
      <c r="BL120" s="13" t="s">
        <v>127</v>
      </c>
      <c r="BM120" s="13" t="s">
        <v>189</v>
      </c>
    </row>
    <row r="121" s="1" customFormat="1">
      <c r="B121" s="34"/>
      <c r="C121" s="35"/>
      <c r="D121" s="217" t="s">
        <v>129</v>
      </c>
      <c r="E121" s="35"/>
      <c r="F121" s="218" t="s">
        <v>188</v>
      </c>
      <c r="G121" s="35"/>
      <c r="H121" s="35"/>
      <c r="I121" s="140"/>
      <c r="J121" s="35"/>
      <c r="K121" s="35"/>
      <c r="L121" s="39"/>
      <c r="M121" s="219"/>
      <c r="N121" s="75"/>
      <c r="O121" s="75"/>
      <c r="P121" s="75"/>
      <c r="Q121" s="75"/>
      <c r="R121" s="75"/>
      <c r="S121" s="75"/>
      <c r="T121" s="76"/>
      <c r="AT121" s="13" t="s">
        <v>129</v>
      </c>
      <c r="AU121" s="13" t="s">
        <v>74</v>
      </c>
    </row>
    <row r="122" s="1" customFormat="1" ht="22.5" customHeight="1">
      <c r="B122" s="34"/>
      <c r="C122" s="205" t="s">
        <v>8</v>
      </c>
      <c r="D122" s="205" t="s">
        <v>122</v>
      </c>
      <c r="E122" s="206" t="s">
        <v>190</v>
      </c>
      <c r="F122" s="207" t="s">
        <v>191</v>
      </c>
      <c r="G122" s="208" t="s">
        <v>125</v>
      </c>
      <c r="H122" s="209">
        <v>127</v>
      </c>
      <c r="I122" s="210"/>
      <c r="J122" s="211">
        <f>ROUND(I122*H122,2)</f>
        <v>0</v>
      </c>
      <c r="K122" s="207" t="s">
        <v>126</v>
      </c>
      <c r="L122" s="39"/>
      <c r="M122" s="212" t="s">
        <v>1</v>
      </c>
      <c r="N122" s="213" t="s">
        <v>38</v>
      </c>
      <c r="O122" s="7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AR122" s="13" t="s">
        <v>127</v>
      </c>
      <c r="AT122" s="13" t="s">
        <v>122</v>
      </c>
      <c r="AU122" s="13" t="s">
        <v>74</v>
      </c>
      <c r="AY122" s="13" t="s">
        <v>121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3" t="s">
        <v>74</v>
      </c>
      <c r="BK122" s="216">
        <f>ROUND(I122*H122,2)</f>
        <v>0</v>
      </c>
      <c r="BL122" s="13" t="s">
        <v>127</v>
      </c>
      <c r="BM122" s="13" t="s">
        <v>192</v>
      </c>
    </row>
    <row r="123" s="1" customFormat="1">
      <c r="B123" s="34"/>
      <c r="C123" s="35"/>
      <c r="D123" s="217" t="s">
        <v>129</v>
      </c>
      <c r="E123" s="35"/>
      <c r="F123" s="218" t="s">
        <v>191</v>
      </c>
      <c r="G123" s="35"/>
      <c r="H123" s="35"/>
      <c r="I123" s="140"/>
      <c r="J123" s="35"/>
      <c r="K123" s="35"/>
      <c r="L123" s="39"/>
      <c r="M123" s="219"/>
      <c r="N123" s="75"/>
      <c r="O123" s="75"/>
      <c r="P123" s="75"/>
      <c r="Q123" s="75"/>
      <c r="R123" s="75"/>
      <c r="S123" s="75"/>
      <c r="T123" s="76"/>
      <c r="AT123" s="13" t="s">
        <v>129</v>
      </c>
      <c r="AU123" s="13" t="s">
        <v>74</v>
      </c>
    </row>
    <row r="124" s="1" customFormat="1" ht="22.5" customHeight="1">
      <c r="B124" s="34"/>
      <c r="C124" s="205" t="s">
        <v>193</v>
      </c>
      <c r="D124" s="205" t="s">
        <v>122</v>
      </c>
      <c r="E124" s="206" t="s">
        <v>194</v>
      </c>
      <c r="F124" s="207" t="s">
        <v>195</v>
      </c>
      <c r="G124" s="208" t="s">
        <v>125</v>
      </c>
      <c r="H124" s="209">
        <v>5</v>
      </c>
      <c r="I124" s="210"/>
      <c r="J124" s="211">
        <f>ROUND(I124*H124,2)</f>
        <v>0</v>
      </c>
      <c r="K124" s="207" t="s">
        <v>126</v>
      </c>
      <c r="L124" s="39"/>
      <c r="M124" s="212" t="s">
        <v>1</v>
      </c>
      <c r="N124" s="213" t="s">
        <v>38</v>
      </c>
      <c r="O124" s="7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AR124" s="13" t="s">
        <v>127</v>
      </c>
      <c r="AT124" s="13" t="s">
        <v>122</v>
      </c>
      <c r="AU124" s="13" t="s">
        <v>74</v>
      </c>
      <c r="AY124" s="13" t="s">
        <v>121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3" t="s">
        <v>74</v>
      </c>
      <c r="BK124" s="216">
        <f>ROUND(I124*H124,2)</f>
        <v>0</v>
      </c>
      <c r="BL124" s="13" t="s">
        <v>127</v>
      </c>
      <c r="BM124" s="13" t="s">
        <v>196</v>
      </c>
    </row>
    <row r="125" s="1" customFormat="1">
      <c r="B125" s="34"/>
      <c r="C125" s="35"/>
      <c r="D125" s="217" t="s">
        <v>129</v>
      </c>
      <c r="E125" s="35"/>
      <c r="F125" s="218" t="s">
        <v>197</v>
      </c>
      <c r="G125" s="35"/>
      <c r="H125" s="35"/>
      <c r="I125" s="140"/>
      <c r="J125" s="35"/>
      <c r="K125" s="35"/>
      <c r="L125" s="39"/>
      <c r="M125" s="219"/>
      <c r="N125" s="75"/>
      <c r="O125" s="75"/>
      <c r="P125" s="75"/>
      <c r="Q125" s="75"/>
      <c r="R125" s="75"/>
      <c r="S125" s="75"/>
      <c r="T125" s="76"/>
      <c r="AT125" s="13" t="s">
        <v>129</v>
      </c>
      <c r="AU125" s="13" t="s">
        <v>74</v>
      </c>
    </row>
    <row r="126" s="1" customFormat="1" ht="22.5" customHeight="1">
      <c r="B126" s="34"/>
      <c r="C126" s="205" t="s">
        <v>198</v>
      </c>
      <c r="D126" s="205" t="s">
        <v>122</v>
      </c>
      <c r="E126" s="206" t="s">
        <v>199</v>
      </c>
      <c r="F126" s="207" t="s">
        <v>200</v>
      </c>
      <c r="G126" s="208" t="s">
        <v>125</v>
      </c>
      <c r="H126" s="209">
        <v>20</v>
      </c>
      <c r="I126" s="210"/>
      <c r="J126" s="211">
        <f>ROUND(I126*H126,2)</f>
        <v>0</v>
      </c>
      <c r="K126" s="207" t="s">
        <v>126</v>
      </c>
      <c r="L126" s="39"/>
      <c r="M126" s="212" t="s">
        <v>1</v>
      </c>
      <c r="N126" s="213" t="s">
        <v>38</v>
      </c>
      <c r="O126" s="7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AR126" s="13" t="s">
        <v>127</v>
      </c>
      <c r="AT126" s="13" t="s">
        <v>122</v>
      </c>
      <c r="AU126" s="13" t="s">
        <v>74</v>
      </c>
      <c r="AY126" s="13" t="s">
        <v>121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3" t="s">
        <v>74</v>
      </c>
      <c r="BK126" s="216">
        <f>ROUND(I126*H126,2)</f>
        <v>0</v>
      </c>
      <c r="BL126" s="13" t="s">
        <v>127</v>
      </c>
      <c r="BM126" s="13" t="s">
        <v>201</v>
      </c>
    </row>
    <row r="127" s="1" customFormat="1">
      <c r="B127" s="34"/>
      <c r="C127" s="35"/>
      <c r="D127" s="217" t="s">
        <v>129</v>
      </c>
      <c r="E127" s="35"/>
      <c r="F127" s="218" t="s">
        <v>200</v>
      </c>
      <c r="G127" s="35"/>
      <c r="H127" s="35"/>
      <c r="I127" s="140"/>
      <c r="J127" s="35"/>
      <c r="K127" s="35"/>
      <c r="L127" s="39"/>
      <c r="M127" s="219"/>
      <c r="N127" s="75"/>
      <c r="O127" s="75"/>
      <c r="P127" s="75"/>
      <c r="Q127" s="75"/>
      <c r="R127" s="75"/>
      <c r="S127" s="75"/>
      <c r="T127" s="76"/>
      <c r="AT127" s="13" t="s">
        <v>129</v>
      </c>
      <c r="AU127" s="13" t="s">
        <v>74</v>
      </c>
    </row>
    <row r="128" s="1" customFormat="1" ht="22.5" customHeight="1">
      <c r="B128" s="34"/>
      <c r="C128" s="205" t="s">
        <v>202</v>
      </c>
      <c r="D128" s="205" t="s">
        <v>122</v>
      </c>
      <c r="E128" s="206" t="s">
        <v>203</v>
      </c>
      <c r="F128" s="207" t="s">
        <v>204</v>
      </c>
      <c r="G128" s="208" t="s">
        <v>125</v>
      </c>
      <c r="H128" s="209">
        <v>1080</v>
      </c>
      <c r="I128" s="210"/>
      <c r="J128" s="211">
        <f>ROUND(I128*H128,2)</f>
        <v>0</v>
      </c>
      <c r="K128" s="207" t="s">
        <v>126</v>
      </c>
      <c r="L128" s="39"/>
      <c r="M128" s="212" t="s">
        <v>1</v>
      </c>
      <c r="N128" s="213" t="s">
        <v>38</v>
      </c>
      <c r="O128" s="7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AR128" s="13" t="s">
        <v>127</v>
      </c>
      <c r="AT128" s="13" t="s">
        <v>122</v>
      </c>
      <c r="AU128" s="13" t="s">
        <v>74</v>
      </c>
      <c r="AY128" s="13" t="s">
        <v>121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3" t="s">
        <v>74</v>
      </c>
      <c r="BK128" s="216">
        <f>ROUND(I128*H128,2)</f>
        <v>0</v>
      </c>
      <c r="BL128" s="13" t="s">
        <v>127</v>
      </c>
      <c r="BM128" s="13" t="s">
        <v>205</v>
      </c>
    </row>
    <row r="129" s="1" customFormat="1">
      <c r="B129" s="34"/>
      <c r="C129" s="35"/>
      <c r="D129" s="217" t="s">
        <v>129</v>
      </c>
      <c r="E129" s="35"/>
      <c r="F129" s="218" t="s">
        <v>204</v>
      </c>
      <c r="G129" s="35"/>
      <c r="H129" s="35"/>
      <c r="I129" s="140"/>
      <c r="J129" s="35"/>
      <c r="K129" s="35"/>
      <c r="L129" s="39"/>
      <c r="M129" s="219"/>
      <c r="N129" s="75"/>
      <c r="O129" s="75"/>
      <c r="P129" s="75"/>
      <c r="Q129" s="75"/>
      <c r="R129" s="75"/>
      <c r="S129" s="75"/>
      <c r="T129" s="76"/>
      <c r="AT129" s="13" t="s">
        <v>129</v>
      </c>
      <c r="AU129" s="13" t="s">
        <v>74</v>
      </c>
    </row>
    <row r="130" s="1" customFormat="1" ht="22.5" customHeight="1">
      <c r="B130" s="34"/>
      <c r="C130" s="205" t="s">
        <v>206</v>
      </c>
      <c r="D130" s="205" t="s">
        <v>122</v>
      </c>
      <c r="E130" s="206" t="s">
        <v>207</v>
      </c>
      <c r="F130" s="207" t="s">
        <v>208</v>
      </c>
      <c r="G130" s="208" t="s">
        <v>125</v>
      </c>
      <c r="H130" s="209">
        <v>24</v>
      </c>
      <c r="I130" s="210"/>
      <c r="J130" s="211">
        <f>ROUND(I130*H130,2)</f>
        <v>0</v>
      </c>
      <c r="K130" s="207" t="s">
        <v>126</v>
      </c>
      <c r="L130" s="39"/>
      <c r="M130" s="212" t="s">
        <v>1</v>
      </c>
      <c r="N130" s="213" t="s">
        <v>38</v>
      </c>
      <c r="O130" s="7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AR130" s="13" t="s">
        <v>127</v>
      </c>
      <c r="AT130" s="13" t="s">
        <v>122</v>
      </c>
      <c r="AU130" s="13" t="s">
        <v>74</v>
      </c>
      <c r="AY130" s="13" t="s">
        <v>121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3" t="s">
        <v>74</v>
      </c>
      <c r="BK130" s="216">
        <f>ROUND(I130*H130,2)</f>
        <v>0</v>
      </c>
      <c r="BL130" s="13" t="s">
        <v>127</v>
      </c>
      <c r="BM130" s="13" t="s">
        <v>209</v>
      </c>
    </row>
    <row r="131" s="1" customFormat="1">
      <c r="B131" s="34"/>
      <c r="C131" s="35"/>
      <c r="D131" s="217" t="s">
        <v>129</v>
      </c>
      <c r="E131" s="35"/>
      <c r="F131" s="218" t="s">
        <v>208</v>
      </c>
      <c r="G131" s="35"/>
      <c r="H131" s="35"/>
      <c r="I131" s="140"/>
      <c r="J131" s="35"/>
      <c r="K131" s="35"/>
      <c r="L131" s="39"/>
      <c r="M131" s="219"/>
      <c r="N131" s="75"/>
      <c r="O131" s="75"/>
      <c r="P131" s="75"/>
      <c r="Q131" s="75"/>
      <c r="R131" s="75"/>
      <c r="S131" s="75"/>
      <c r="T131" s="76"/>
      <c r="AT131" s="13" t="s">
        <v>129</v>
      </c>
      <c r="AU131" s="13" t="s">
        <v>74</v>
      </c>
    </row>
    <row r="132" s="1" customFormat="1" ht="22.5" customHeight="1">
      <c r="B132" s="34"/>
      <c r="C132" s="205" t="s">
        <v>210</v>
      </c>
      <c r="D132" s="205" t="s">
        <v>122</v>
      </c>
      <c r="E132" s="206" t="s">
        <v>211</v>
      </c>
      <c r="F132" s="207" t="s">
        <v>212</v>
      </c>
      <c r="G132" s="208" t="s">
        <v>125</v>
      </c>
      <c r="H132" s="209">
        <v>24</v>
      </c>
      <c r="I132" s="210"/>
      <c r="J132" s="211">
        <f>ROUND(I132*H132,2)</f>
        <v>0</v>
      </c>
      <c r="K132" s="207" t="s">
        <v>126</v>
      </c>
      <c r="L132" s="39"/>
      <c r="M132" s="212" t="s">
        <v>1</v>
      </c>
      <c r="N132" s="213" t="s">
        <v>38</v>
      </c>
      <c r="O132" s="7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AR132" s="13" t="s">
        <v>127</v>
      </c>
      <c r="AT132" s="13" t="s">
        <v>122</v>
      </c>
      <c r="AU132" s="13" t="s">
        <v>74</v>
      </c>
      <c r="AY132" s="13" t="s">
        <v>121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3" t="s">
        <v>74</v>
      </c>
      <c r="BK132" s="216">
        <f>ROUND(I132*H132,2)</f>
        <v>0</v>
      </c>
      <c r="BL132" s="13" t="s">
        <v>127</v>
      </c>
      <c r="BM132" s="13" t="s">
        <v>213</v>
      </c>
    </row>
    <row r="133" s="1" customFormat="1">
      <c r="B133" s="34"/>
      <c r="C133" s="35"/>
      <c r="D133" s="217" t="s">
        <v>129</v>
      </c>
      <c r="E133" s="35"/>
      <c r="F133" s="218" t="s">
        <v>212</v>
      </c>
      <c r="G133" s="35"/>
      <c r="H133" s="35"/>
      <c r="I133" s="140"/>
      <c r="J133" s="35"/>
      <c r="K133" s="35"/>
      <c r="L133" s="39"/>
      <c r="M133" s="219"/>
      <c r="N133" s="75"/>
      <c r="O133" s="75"/>
      <c r="P133" s="75"/>
      <c r="Q133" s="75"/>
      <c r="R133" s="75"/>
      <c r="S133" s="75"/>
      <c r="T133" s="76"/>
      <c r="AT133" s="13" t="s">
        <v>129</v>
      </c>
      <c r="AU133" s="13" t="s">
        <v>74</v>
      </c>
    </row>
    <row r="134" s="1" customFormat="1" ht="22.5" customHeight="1">
      <c r="B134" s="34"/>
      <c r="C134" s="205" t="s">
        <v>7</v>
      </c>
      <c r="D134" s="205" t="s">
        <v>122</v>
      </c>
      <c r="E134" s="206" t="s">
        <v>214</v>
      </c>
      <c r="F134" s="207" t="s">
        <v>215</v>
      </c>
      <c r="G134" s="208" t="s">
        <v>125</v>
      </c>
      <c r="H134" s="209">
        <v>8</v>
      </c>
      <c r="I134" s="210"/>
      <c r="J134" s="211">
        <f>ROUND(I134*H134,2)</f>
        <v>0</v>
      </c>
      <c r="K134" s="207" t="s">
        <v>126</v>
      </c>
      <c r="L134" s="39"/>
      <c r="M134" s="212" t="s">
        <v>1</v>
      </c>
      <c r="N134" s="213" t="s">
        <v>38</v>
      </c>
      <c r="O134" s="7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AR134" s="13" t="s">
        <v>127</v>
      </c>
      <c r="AT134" s="13" t="s">
        <v>122</v>
      </c>
      <c r="AU134" s="13" t="s">
        <v>74</v>
      </c>
      <c r="AY134" s="13" t="s">
        <v>121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3" t="s">
        <v>74</v>
      </c>
      <c r="BK134" s="216">
        <f>ROUND(I134*H134,2)</f>
        <v>0</v>
      </c>
      <c r="BL134" s="13" t="s">
        <v>127</v>
      </c>
      <c r="BM134" s="13" t="s">
        <v>216</v>
      </c>
    </row>
    <row r="135" s="1" customFormat="1">
      <c r="B135" s="34"/>
      <c r="C135" s="35"/>
      <c r="D135" s="217" t="s">
        <v>129</v>
      </c>
      <c r="E135" s="35"/>
      <c r="F135" s="218" t="s">
        <v>215</v>
      </c>
      <c r="G135" s="35"/>
      <c r="H135" s="35"/>
      <c r="I135" s="140"/>
      <c r="J135" s="35"/>
      <c r="K135" s="35"/>
      <c r="L135" s="39"/>
      <c r="M135" s="219"/>
      <c r="N135" s="75"/>
      <c r="O135" s="75"/>
      <c r="P135" s="75"/>
      <c r="Q135" s="75"/>
      <c r="R135" s="75"/>
      <c r="S135" s="75"/>
      <c r="T135" s="76"/>
      <c r="AT135" s="13" t="s">
        <v>129</v>
      </c>
      <c r="AU135" s="13" t="s">
        <v>74</v>
      </c>
    </row>
    <row r="136" s="1" customFormat="1" ht="22.5" customHeight="1">
      <c r="B136" s="34"/>
      <c r="C136" s="205" t="s">
        <v>217</v>
      </c>
      <c r="D136" s="205" t="s">
        <v>122</v>
      </c>
      <c r="E136" s="206" t="s">
        <v>218</v>
      </c>
      <c r="F136" s="207" t="s">
        <v>219</v>
      </c>
      <c r="G136" s="208" t="s">
        <v>125</v>
      </c>
      <c r="H136" s="209">
        <v>8</v>
      </c>
      <c r="I136" s="210"/>
      <c r="J136" s="211">
        <f>ROUND(I136*H136,2)</f>
        <v>0</v>
      </c>
      <c r="K136" s="207" t="s">
        <v>126</v>
      </c>
      <c r="L136" s="39"/>
      <c r="M136" s="212" t="s">
        <v>1</v>
      </c>
      <c r="N136" s="213" t="s">
        <v>38</v>
      </c>
      <c r="O136" s="7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AR136" s="13" t="s">
        <v>127</v>
      </c>
      <c r="AT136" s="13" t="s">
        <v>122</v>
      </c>
      <c r="AU136" s="13" t="s">
        <v>74</v>
      </c>
      <c r="AY136" s="13" t="s">
        <v>121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3" t="s">
        <v>74</v>
      </c>
      <c r="BK136" s="216">
        <f>ROUND(I136*H136,2)</f>
        <v>0</v>
      </c>
      <c r="BL136" s="13" t="s">
        <v>127</v>
      </c>
      <c r="BM136" s="13" t="s">
        <v>220</v>
      </c>
    </row>
    <row r="137" s="1" customFormat="1">
      <c r="B137" s="34"/>
      <c r="C137" s="35"/>
      <c r="D137" s="217" t="s">
        <v>129</v>
      </c>
      <c r="E137" s="35"/>
      <c r="F137" s="218" t="s">
        <v>219</v>
      </c>
      <c r="G137" s="35"/>
      <c r="H137" s="35"/>
      <c r="I137" s="140"/>
      <c r="J137" s="35"/>
      <c r="K137" s="35"/>
      <c r="L137" s="39"/>
      <c r="M137" s="219"/>
      <c r="N137" s="75"/>
      <c r="O137" s="75"/>
      <c r="P137" s="75"/>
      <c r="Q137" s="75"/>
      <c r="R137" s="75"/>
      <c r="S137" s="75"/>
      <c r="T137" s="76"/>
      <c r="AT137" s="13" t="s">
        <v>129</v>
      </c>
      <c r="AU137" s="13" t="s">
        <v>74</v>
      </c>
    </row>
    <row r="138" s="1" customFormat="1" ht="22.5" customHeight="1">
      <c r="B138" s="34"/>
      <c r="C138" s="205" t="s">
        <v>221</v>
      </c>
      <c r="D138" s="205" t="s">
        <v>122</v>
      </c>
      <c r="E138" s="206" t="s">
        <v>222</v>
      </c>
      <c r="F138" s="207" t="s">
        <v>223</v>
      </c>
      <c r="G138" s="208" t="s">
        <v>125</v>
      </c>
      <c r="H138" s="209">
        <v>8</v>
      </c>
      <c r="I138" s="210"/>
      <c r="J138" s="211">
        <f>ROUND(I138*H138,2)</f>
        <v>0</v>
      </c>
      <c r="K138" s="207" t="s">
        <v>126</v>
      </c>
      <c r="L138" s="39"/>
      <c r="M138" s="212" t="s">
        <v>1</v>
      </c>
      <c r="N138" s="213" t="s">
        <v>38</v>
      </c>
      <c r="O138" s="7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AR138" s="13" t="s">
        <v>127</v>
      </c>
      <c r="AT138" s="13" t="s">
        <v>122</v>
      </c>
      <c r="AU138" s="13" t="s">
        <v>74</v>
      </c>
      <c r="AY138" s="13" t="s">
        <v>121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3" t="s">
        <v>74</v>
      </c>
      <c r="BK138" s="216">
        <f>ROUND(I138*H138,2)</f>
        <v>0</v>
      </c>
      <c r="BL138" s="13" t="s">
        <v>127</v>
      </c>
      <c r="BM138" s="13" t="s">
        <v>224</v>
      </c>
    </row>
    <row r="139" s="1" customFormat="1">
      <c r="B139" s="34"/>
      <c r="C139" s="35"/>
      <c r="D139" s="217" t="s">
        <v>129</v>
      </c>
      <c r="E139" s="35"/>
      <c r="F139" s="218" t="s">
        <v>223</v>
      </c>
      <c r="G139" s="35"/>
      <c r="H139" s="35"/>
      <c r="I139" s="140"/>
      <c r="J139" s="35"/>
      <c r="K139" s="35"/>
      <c r="L139" s="39"/>
      <c r="M139" s="219"/>
      <c r="N139" s="75"/>
      <c r="O139" s="75"/>
      <c r="P139" s="75"/>
      <c r="Q139" s="75"/>
      <c r="R139" s="75"/>
      <c r="S139" s="75"/>
      <c r="T139" s="76"/>
      <c r="AT139" s="13" t="s">
        <v>129</v>
      </c>
      <c r="AU139" s="13" t="s">
        <v>74</v>
      </c>
    </row>
    <row r="140" s="1" customFormat="1" ht="22.5" customHeight="1">
      <c r="B140" s="34"/>
      <c r="C140" s="205" t="s">
        <v>225</v>
      </c>
      <c r="D140" s="205" t="s">
        <v>122</v>
      </c>
      <c r="E140" s="206" t="s">
        <v>226</v>
      </c>
      <c r="F140" s="207" t="s">
        <v>227</v>
      </c>
      <c r="G140" s="208" t="s">
        <v>228</v>
      </c>
      <c r="H140" s="209">
        <v>120</v>
      </c>
      <c r="I140" s="210"/>
      <c r="J140" s="211">
        <f>ROUND(I140*H140,2)</f>
        <v>0</v>
      </c>
      <c r="K140" s="207" t="s">
        <v>126</v>
      </c>
      <c r="L140" s="39"/>
      <c r="M140" s="212" t="s">
        <v>1</v>
      </c>
      <c r="N140" s="213" t="s">
        <v>38</v>
      </c>
      <c r="O140" s="7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AR140" s="13" t="s">
        <v>127</v>
      </c>
      <c r="AT140" s="13" t="s">
        <v>122</v>
      </c>
      <c r="AU140" s="13" t="s">
        <v>74</v>
      </c>
      <c r="AY140" s="13" t="s">
        <v>121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3" t="s">
        <v>74</v>
      </c>
      <c r="BK140" s="216">
        <f>ROUND(I140*H140,2)</f>
        <v>0</v>
      </c>
      <c r="BL140" s="13" t="s">
        <v>127</v>
      </c>
      <c r="BM140" s="13" t="s">
        <v>229</v>
      </c>
    </row>
    <row r="141" s="1" customFormat="1">
      <c r="B141" s="34"/>
      <c r="C141" s="35"/>
      <c r="D141" s="217" t="s">
        <v>129</v>
      </c>
      <c r="E141" s="35"/>
      <c r="F141" s="218" t="s">
        <v>227</v>
      </c>
      <c r="G141" s="35"/>
      <c r="H141" s="35"/>
      <c r="I141" s="140"/>
      <c r="J141" s="35"/>
      <c r="K141" s="35"/>
      <c r="L141" s="39"/>
      <c r="M141" s="219"/>
      <c r="N141" s="75"/>
      <c r="O141" s="75"/>
      <c r="P141" s="75"/>
      <c r="Q141" s="75"/>
      <c r="R141" s="75"/>
      <c r="S141" s="75"/>
      <c r="T141" s="76"/>
      <c r="AT141" s="13" t="s">
        <v>129</v>
      </c>
      <c r="AU141" s="13" t="s">
        <v>74</v>
      </c>
    </row>
    <row r="142" s="1" customFormat="1" ht="22.5" customHeight="1">
      <c r="B142" s="34"/>
      <c r="C142" s="205" t="s">
        <v>230</v>
      </c>
      <c r="D142" s="205" t="s">
        <v>122</v>
      </c>
      <c r="E142" s="206" t="s">
        <v>231</v>
      </c>
      <c r="F142" s="207" t="s">
        <v>232</v>
      </c>
      <c r="G142" s="208" t="s">
        <v>125</v>
      </c>
      <c r="H142" s="209">
        <v>12</v>
      </c>
      <c r="I142" s="210"/>
      <c r="J142" s="211">
        <f>ROUND(I142*H142,2)</f>
        <v>0</v>
      </c>
      <c r="K142" s="207" t="s">
        <v>126</v>
      </c>
      <c r="L142" s="39"/>
      <c r="M142" s="212" t="s">
        <v>1</v>
      </c>
      <c r="N142" s="213" t="s">
        <v>38</v>
      </c>
      <c r="O142" s="7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AR142" s="13" t="s">
        <v>127</v>
      </c>
      <c r="AT142" s="13" t="s">
        <v>122</v>
      </c>
      <c r="AU142" s="13" t="s">
        <v>74</v>
      </c>
      <c r="AY142" s="13" t="s">
        <v>121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3" t="s">
        <v>74</v>
      </c>
      <c r="BK142" s="216">
        <f>ROUND(I142*H142,2)</f>
        <v>0</v>
      </c>
      <c r="BL142" s="13" t="s">
        <v>127</v>
      </c>
      <c r="BM142" s="13" t="s">
        <v>233</v>
      </c>
    </row>
    <row r="143" s="1" customFormat="1">
      <c r="B143" s="34"/>
      <c r="C143" s="35"/>
      <c r="D143" s="217" t="s">
        <v>129</v>
      </c>
      <c r="E143" s="35"/>
      <c r="F143" s="218" t="s">
        <v>232</v>
      </c>
      <c r="G143" s="35"/>
      <c r="H143" s="35"/>
      <c r="I143" s="140"/>
      <c r="J143" s="35"/>
      <c r="K143" s="35"/>
      <c r="L143" s="39"/>
      <c r="M143" s="219"/>
      <c r="N143" s="75"/>
      <c r="O143" s="75"/>
      <c r="P143" s="75"/>
      <c r="Q143" s="75"/>
      <c r="R143" s="75"/>
      <c r="S143" s="75"/>
      <c r="T143" s="76"/>
      <c r="AT143" s="13" t="s">
        <v>129</v>
      </c>
      <c r="AU143" s="13" t="s">
        <v>74</v>
      </c>
    </row>
    <row r="144" s="1" customFormat="1" ht="22.5" customHeight="1">
      <c r="B144" s="34"/>
      <c r="C144" s="205" t="s">
        <v>234</v>
      </c>
      <c r="D144" s="205" t="s">
        <v>122</v>
      </c>
      <c r="E144" s="206" t="s">
        <v>235</v>
      </c>
      <c r="F144" s="207" t="s">
        <v>236</v>
      </c>
      <c r="G144" s="208" t="s">
        <v>125</v>
      </c>
      <c r="H144" s="209">
        <v>12</v>
      </c>
      <c r="I144" s="210"/>
      <c r="J144" s="211">
        <f>ROUND(I144*H144,2)</f>
        <v>0</v>
      </c>
      <c r="K144" s="207" t="s">
        <v>126</v>
      </c>
      <c r="L144" s="39"/>
      <c r="M144" s="212" t="s">
        <v>1</v>
      </c>
      <c r="N144" s="213" t="s">
        <v>38</v>
      </c>
      <c r="O144" s="7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AR144" s="13" t="s">
        <v>127</v>
      </c>
      <c r="AT144" s="13" t="s">
        <v>122</v>
      </c>
      <c r="AU144" s="13" t="s">
        <v>74</v>
      </c>
      <c r="AY144" s="13" t="s">
        <v>121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3" t="s">
        <v>74</v>
      </c>
      <c r="BK144" s="216">
        <f>ROUND(I144*H144,2)</f>
        <v>0</v>
      </c>
      <c r="BL144" s="13" t="s">
        <v>127</v>
      </c>
      <c r="BM144" s="13" t="s">
        <v>237</v>
      </c>
    </row>
    <row r="145" s="1" customFormat="1">
      <c r="B145" s="34"/>
      <c r="C145" s="35"/>
      <c r="D145" s="217" t="s">
        <v>129</v>
      </c>
      <c r="E145" s="35"/>
      <c r="F145" s="218" t="s">
        <v>236</v>
      </c>
      <c r="G145" s="35"/>
      <c r="H145" s="35"/>
      <c r="I145" s="140"/>
      <c r="J145" s="35"/>
      <c r="K145" s="35"/>
      <c r="L145" s="39"/>
      <c r="M145" s="219"/>
      <c r="N145" s="75"/>
      <c r="O145" s="75"/>
      <c r="P145" s="75"/>
      <c r="Q145" s="75"/>
      <c r="R145" s="75"/>
      <c r="S145" s="75"/>
      <c r="T145" s="76"/>
      <c r="AT145" s="13" t="s">
        <v>129</v>
      </c>
      <c r="AU145" s="13" t="s">
        <v>74</v>
      </c>
    </row>
    <row r="146" s="1" customFormat="1" ht="22.5" customHeight="1">
      <c r="B146" s="34"/>
      <c r="C146" s="205" t="s">
        <v>238</v>
      </c>
      <c r="D146" s="205" t="s">
        <v>122</v>
      </c>
      <c r="E146" s="206" t="s">
        <v>239</v>
      </c>
      <c r="F146" s="207" t="s">
        <v>240</v>
      </c>
      <c r="G146" s="208" t="s">
        <v>228</v>
      </c>
      <c r="H146" s="209">
        <v>650</v>
      </c>
      <c r="I146" s="210"/>
      <c r="J146" s="211">
        <f>ROUND(I146*H146,2)</f>
        <v>0</v>
      </c>
      <c r="K146" s="207" t="s">
        <v>126</v>
      </c>
      <c r="L146" s="39"/>
      <c r="M146" s="212" t="s">
        <v>1</v>
      </c>
      <c r="N146" s="213" t="s">
        <v>38</v>
      </c>
      <c r="O146" s="7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AR146" s="13" t="s">
        <v>127</v>
      </c>
      <c r="AT146" s="13" t="s">
        <v>122</v>
      </c>
      <c r="AU146" s="13" t="s">
        <v>74</v>
      </c>
      <c r="AY146" s="13" t="s">
        <v>121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3" t="s">
        <v>74</v>
      </c>
      <c r="BK146" s="216">
        <f>ROUND(I146*H146,2)</f>
        <v>0</v>
      </c>
      <c r="BL146" s="13" t="s">
        <v>127</v>
      </c>
      <c r="BM146" s="13" t="s">
        <v>241</v>
      </c>
    </row>
    <row r="147" s="1" customFormat="1">
      <c r="B147" s="34"/>
      <c r="C147" s="35"/>
      <c r="D147" s="217" t="s">
        <v>129</v>
      </c>
      <c r="E147" s="35"/>
      <c r="F147" s="218" t="s">
        <v>240</v>
      </c>
      <c r="G147" s="35"/>
      <c r="H147" s="35"/>
      <c r="I147" s="140"/>
      <c r="J147" s="35"/>
      <c r="K147" s="35"/>
      <c r="L147" s="39"/>
      <c r="M147" s="219"/>
      <c r="N147" s="75"/>
      <c r="O147" s="75"/>
      <c r="P147" s="75"/>
      <c r="Q147" s="75"/>
      <c r="R147" s="75"/>
      <c r="S147" s="75"/>
      <c r="T147" s="76"/>
      <c r="AT147" s="13" t="s">
        <v>129</v>
      </c>
      <c r="AU147" s="13" t="s">
        <v>74</v>
      </c>
    </row>
    <row r="148" s="1" customFormat="1" ht="22.5" customHeight="1">
      <c r="B148" s="34"/>
      <c r="C148" s="205" t="s">
        <v>242</v>
      </c>
      <c r="D148" s="205" t="s">
        <v>122</v>
      </c>
      <c r="E148" s="206" t="s">
        <v>243</v>
      </c>
      <c r="F148" s="207" t="s">
        <v>244</v>
      </c>
      <c r="G148" s="208" t="s">
        <v>228</v>
      </c>
      <c r="H148" s="209">
        <v>7600</v>
      </c>
      <c r="I148" s="210"/>
      <c r="J148" s="211">
        <f>ROUND(I148*H148,2)</f>
        <v>0</v>
      </c>
      <c r="K148" s="207" t="s">
        <v>126</v>
      </c>
      <c r="L148" s="39"/>
      <c r="M148" s="212" t="s">
        <v>1</v>
      </c>
      <c r="N148" s="213" t="s">
        <v>38</v>
      </c>
      <c r="O148" s="7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AR148" s="13" t="s">
        <v>127</v>
      </c>
      <c r="AT148" s="13" t="s">
        <v>122</v>
      </c>
      <c r="AU148" s="13" t="s">
        <v>74</v>
      </c>
      <c r="AY148" s="13" t="s">
        <v>121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3" t="s">
        <v>74</v>
      </c>
      <c r="BK148" s="216">
        <f>ROUND(I148*H148,2)</f>
        <v>0</v>
      </c>
      <c r="BL148" s="13" t="s">
        <v>127</v>
      </c>
      <c r="BM148" s="13" t="s">
        <v>245</v>
      </c>
    </row>
    <row r="149" s="1" customFormat="1">
      <c r="B149" s="34"/>
      <c r="C149" s="35"/>
      <c r="D149" s="217" t="s">
        <v>129</v>
      </c>
      <c r="E149" s="35"/>
      <c r="F149" s="218" t="s">
        <v>244</v>
      </c>
      <c r="G149" s="35"/>
      <c r="H149" s="35"/>
      <c r="I149" s="140"/>
      <c r="J149" s="35"/>
      <c r="K149" s="35"/>
      <c r="L149" s="39"/>
      <c r="M149" s="219"/>
      <c r="N149" s="75"/>
      <c r="O149" s="75"/>
      <c r="P149" s="75"/>
      <c r="Q149" s="75"/>
      <c r="R149" s="75"/>
      <c r="S149" s="75"/>
      <c r="T149" s="76"/>
      <c r="AT149" s="13" t="s">
        <v>129</v>
      </c>
      <c r="AU149" s="13" t="s">
        <v>74</v>
      </c>
    </row>
    <row r="150" s="1" customFormat="1" ht="22.5" customHeight="1">
      <c r="B150" s="34"/>
      <c r="C150" s="205" t="s">
        <v>246</v>
      </c>
      <c r="D150" s="205" t="s">
        <v>122</v>
      </c>
      <c r="E150" s="206" t="s">
        <v>247</v>
      </c>
      <c r="F150" s="207" t="s">
        <v>248</v>
      </c>
      <c r="G150" s="208" t="s">
        <v>125</v>
      </c>
      <c r="H150" s="209">
        <v>12</v>
      </c>
      <c r="I150" s="210"/>
      <c r="J150" s="211">
        <f>ROUND(I150*H150,2)</f>
        <v>0</v>
      </c>
      <c r="K150" s="207" t="s">
        <v>126</v>
      </c>
      <c r="L150" s="39"/>
      <c r="M150" s="212" t="s">
        <v>1</v>
      </c>
      <c r="N150" s="213" t="s">
        <v>38</v>
      </c>
      <c r="O150" s="7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AR150" s="13" t="s">
        <v>127</v>
      </c>
      <c r="AT150" s="13" t="s">
        <v>122</v>
      </c>
      <c r="AU150" s="13" t="s">
        <v>74</v>
      </c>
      <c r="AY150" s="13" t="s">
        <v>121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3" t="s">
        <v>74</v>
      </c>
      <c r="BK150" s="216">
        <f>ROUND(I150*H150,2)</f>
        <v>0</v>
      </c>
      <c r="BL150" s="13" t="s">
        <v>127</v>
      </c>
      <c r="BM150" s="13" t="s">
        <v>249</v>
      </c>
    </row>
    <row r="151" s="1" customFormat="1">
      <c r="B151" s="34"/>
      <c r="C151" s="35"/>
      <c r="D151" s="217" t="s">
        <v>129</v>
      </c>
      <c r="E151" s="35"/>
      <c r="F151" s="218" t="s">
        <v>248</v>
      </c>
      <c r="G151" s="35"/>
      <c r="H151" s="35"/>
      <c r="I151" s="140"/>
      <c r="J151" s="35"/>
      <c r="K151" s="35"/>
      <c r="L151" s="39"/>
      <c r="M151" s="219"/>
      <c r="N151" s="75"/>
      <c r="O151" s="75"/>
      <c r="P151" s="75"/>
      <c r="Q151" s="75"/>
      <c r="R151" s="75"/>
      <c r="S151" s="75"/>
      <c r="T151" s="76"/>
      <c r="AT151" s="13" t="s">
        <v>129</v>
      </c>
      <c r="AU151" s="13" t="s">
        <v>74</v>
      </c>
    </row>
    <row r="152" s="1" customFormat="1" ht="22.5" customHeight="1">
      <c r="B152" s="34"/>
      <c r="C152" s="205" t="s">
        <v>250</v>
      </c>
      <c r="D152" s="205" t="s">
        <v>122</v>
      </c>
      <c r="E152" s="206" t="s">
        <v>251</v>
      </c>
      <c r="F152" s="207" t="s">
        <v>252</v>
      </c>
      <c r="G152" s="208" t="s">
        <v>125</v>
      </c>
      <c r="H152" s="209">
        <v>12</v>
      </c>
      <c r="I152" s="210"/>
      <c r="J152" s="211">
        <f>ROUND(I152*H152,2)</f>
        <v>0</v>
      </c>
      <c r="K152" s="207" t="s">
        <v>126</v>
      </c>
      <c r="L152" s="39"/>
      <c r="M152" s="212" t="s">
        <v>1</v>
      </c>
      <c r="N152" s="213" t="s">
        <v>38</v>
      </c>
      <c r="O152" s="7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AR152" s="13" t="s">
        <v>127</v>
      </c>
      <c r="AT152" s="13" t="s">
        <v>122</v>
      </c>
      <c r="AU152" s="13" t="s">
        <v>74</v>
      </c>
      <c r="AY152" s="13" t="s">
        <v>121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3" t="s">
        <v>74</v>
      </c>
      <c r="BK152" s="216">
        <f>ROUND(I152*H152,2)</f>
        <v>0</v>
      </c>
      <c r="BL152" s="13" t="s">
        <v>127</v>
      </c>
      <c r="BM152" s="13" t="s">
        <v>253</v>
      </c>
    </row>
    <row r="153" s="1" customFormat="1">
      <c r="B153" s="34"/>
      <c r="C153" s="35"/>
      <c r="D153" s="217" t="s">
        <v>129</v>
      </c>
      <c r="E153" s="35"/>
      <c r="F153" s="218" t="s">
        <v>252</v>
      </c>
      <c r="G153" s="35"/>
      <c r="H153" s="35"/>
      <c r="I153" s="140"/>
      <c r="J153" s="35"/>
      <c r="K153" s="35"/>
      <c r="L153" s="39"/>
      <c r="M153" s="219"/>
      <c r="N153" s="75"/>
      <c r="O153" s="75"/>
      <c r="P153" s="75"/>
      <c r="Q153" s="75"/>
      <c r="R153" s="75"/>
      <c r="S153" s="75"/>
      <c r="T153" s="76"/>
      <c r="AT153" s="13" t="s">
        <v>129</v>
      </c>
      <c r="AU153" s="13" t="s">
        <v>74</v>
      </c>
    </row>
    <row r="154" s="1" customFormat="1" ht="22.5" customHeight="1">
      <c r="B154" s="34"/>
      <c r="C154" s="205" t="s">
        <v>254</v>
      </c>
      <c r="D154" s="205" t="s">
        <v>122</v>
      </c>
      <c r="E154" s="206" t="s">
        <v>255</v>
      </c>
      <c r="F154" s="207" t="s">
        <v>256</v>
      </c>
      <c r="G154" s="208" t="s">
        <v>125</v>
      </c>
      <c r="H154" s="209">
        <v>16</v>
      </c>
      <c r="I154" s="210"/>
      <c r="J154" s="211">
        <f>ROUND(I154*H154,2)</f>
        <v>0</v>
      </c>
      <c r="K154" s="207" t="s">
        <v>126</v>
      </c>
      <c r="L154" s="39"/>
      <c r="M154" s="212" t="s">
        <v>1</v>
      </c>
      <c r="N154" s="213" t="s">
        <v>38</v>
      </c>
      <c r="O154" s="7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AR154" s="13" t="s">
        <v>127</v>
      </c>
      <c r="AT154" s="13" t="s">
        <v>122</v>
      </c>
      <c r="AU154" s="13" t="s">
        <v>74</v>
      </c>
      <c r="AY154" s="13" t="s">
        <v>121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3" t="s">
        <v>74</v>
      </c>
      <c r="BK154" s="216">
        <f>ROUND(I154*H154,2)</f>
        <v>0</v>
      </c>
      <c r="BL154" s="13" t="s">
        <v>127</v>
      </c>
      <c r="BM154" s="13" t="s">
        <v>257</v>
      </c>
    </row>
    <row r="155" s="1" customFormat="1">
      <c r="B155" s="34"/>
      <c r="C155" s="35"/>
      <c r="D155" s="217" t="s">
        <v>129</v>
      </c>
      <c r="E155" s="35"/>
      <c r="F155" s="218" t="s">
        <v>256</v>
      </c>
      <c r="G155" s="35"/>
      <c r="H155" s="35"/>
      <c r="I155" s="140"/>
      <c r="J155" s="35"/>
      <c r="K155" s="35"/>
      <c r="L155" s="39"/>
      <c r="M155" s="219"/>
      <c r="N155" s="75"/>
      <c r="O155" s="75"/>
      <c r="P155" s="75"/>
      <c r="Q155" s="75"/>
      <c r="R155" s="75"/>
      <c r="S155" s="75"/>
      <c r="T155" s="76"/>
      <c r="AT155" s="13" t="s">
        <v>129</v>
      </c>
      <c r="AU155" s="13" t="s">
        <v>74</v>
      </c>
    </row>
    <row r="156" s="1" customFormat="1" ht="22.5" customHeight="1">
      <c r="B156" s="34"/>
      <c r="C156" s="205" t="s">
        <v>258</v>
      </c>
      <c r="D156" s="205" t="s">
        <v>122</v>
      </c>
      <c r="E156" s="206" t="s">
        <v>259</v>
      </c>
      <c r="F156" s="207" t="s">
        <v>260</v>
      </c>
      <c r="G156" s="208" t="s">
        <v>261</v>
      </c>
      <c r="H156" s="209">
        <v>7.5999999999999996</v>
      </c>
      <c r="I156" s="210"/>
      <c r="J156" s="211">
        <f>ROUND(I156*H156,2)</f>
        <v>0</v>
      </c>
      <c r="K156" s="207" t="s">
        <v>126</v>
      </c>
      <c r="L156" s="39"/>
      <c r="M156" s="212" t="s">
        <v>1</v>
      </c>
      <c r="N156" s="213" t="s">
        <v>38</v>
      </c>
      <c r="O156" s="7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AR156" s="13" t="s">
        <v>127</v>
      </c>
      <c r="AT156" s="13" t="s">
        <v>122</v>
      </c>
      <c r="AU156" s="13" t="s">
        <v>74</v>
      </c>
      <c r="AY156" s="13" t="s">
        <v>121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3" t="s">
        <v>74</v>
      </c>
      <c r="BK156" s="216">
        <f>ROUND(I156*H156,2)</f>
        <v>0</v>
      </c>
      <c r="BL156" s="13" t="s">
        <v>127</v>
      </c>
      <c r="BM156" s="13" t="s">
        <v>262</v>
      </c>
    </row>
    <row r="157" s="1" customFormat="1">
      <c r="B157" s="34"/>
      <c r="C157" s="35"/>
      <c r="D157" s="217" t="s">
        <v>129</v>
      </c>
      <c r="E157" s="35"/>
      <c r="F157" s="218" t="s">
        <v>263</v>
      </c>
      <c r="G157" s="35"/>
      <c r="H157" s="35"/>
      <c r="I157" s="140"/>
      <c r="J157" s="35"/>
      <c r="K157" s="35"/>
      <c r="L157" s="39"/>
      <c r="M157" s="219"/>
      <c r="N157" s="75"/>
      <c r="O157" s="75"/>
      <c r="P157" s="75"/>
      <c r="Q157" s="75"/>
      <c r="R157" s="75"/>
      <c r="S157" s="75"/>
      <c r="T157" s="76"/>
      <c r="AT157" s="13" t="s">
        <v>129</v>
      </c>
      <c r="AU157" s="13" t="s">
        <v>74</v>
      </c>
    </row>
    <row r="158" s="1" customFormat="1" ht="22.5" customHeight="1">
      <c r="B158" s="34"/>
      <c r="C158" s="205" t="s">
        <v>264</v>
      </c>
      <c r="D158" s="205" t="s">
        <v>122</v>
      </c>
      <c r="E158" s="206" t="s">
        <v>265</v>
      </c>
      <c r="F158" s="207" t="s">
        <v>266</v>
      </c>
      <c r="G158" s="208" t="s">
        <v>261</v>
      </c>
      <c r="H158" s="209">
        <v>7.5999999999999996</v>
      </c>
      <c r="I158" s="210"/>
      <c r="J158" s="211">
        <f>ROUND(I158*H158,2)</f>
        <v>0</v>
      </c>
      <c r="K158" s="207" t="s">
        <v>126</v>
      </c>
      <c r="L158" s="39"/>
      <c r="M158" s="212" t="s">
        <v>1</v>
      </c>
      <c r="N158" s="213" t="s">
        <v>38</v>
      </c>
      <c r="O158" s="7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AR158" s="13" t="s">
        <v>127</v>
      </c>
      <c r="AT158" s="13" t="s">
        <v>122</v>
      </c>
      <c r="AU158" s="13" t="s">
        <v>74</v>
      </c>
      <c r="AY158" s="13" t="s">
        <v>121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3" t="s">
        <v>74</v>
      </c>
      <c r="BK158" s="216">
        <f>ROUND(I158*H158,2)</f>
        <v>0</v>
      </c>
      <c r="BL158" s="13" t="s">
        <v>127</v>
      </c>
      <c r="BM158" s="13" t="s">
        <v>267</v>
      </c>
    </row>
    <row r="159" s="1" customFormat="1">
      <c r="B159" s="34"/>
      <c r="C159" s="35"/>
      <c r="D159" s="217" t="s">
        <v>129</v>
      </c>
      <c r="E159" s="35"/>
      <c r="F159" s="218" t="s">
        <v>268</v>
      </c>
      <c r="G159" s="35"/>
      <c r="H159" s="35"/>
      <c r="I159" s="140"/>
      <c r="J159" s="35"/>
      <c r="K159" s="35"/>
      <c r="L159" s="39"/>
      <c r="M159" s="219"/>
      <c r="N159" s="75"/>
      <c r="O159" s="75"/>
      <c r="P159" s="75"/>
      <c r="Q159" s="75"/>
      <c r="R159" s="75"/>
      <c r="S159" s="75"/>
      <c r="T159" s="76"/>
      <c r="AT159" s="13" t="s">
        <v>129</v>
      </c>
      <c r="AU159" s="13" t="s">
        <v>74</v>
      </c>
    </row>
    <row r="160" s="1" customFormat="1" ht="22.5" customHeight="1">
      <c r="B160" s="34"/>
      <c r="C160" s="205" t="s">
        <v>269</v>
      </c>
      <c r="D160" s="205" t="s">
        <v>122</v>
      </c>
      <c r="E160" s="206" t="s">
        <v>270</v>
      </c>
      <c r="F160" s="207" t="s">
        <v>271</v>
      </c>
      <c r="G160" s="208" t="s">
        <v>125</v>
      </c>
      <c r="H160" s="209">
        <v>8</v>
      </c>
      <c r="I160" s="210"/>
      <c r="J160" s="211">
        <f>ROUND(I160*H160,2)</f>
        <v>0</v>
      </c>
      <c r="K160" s="207" t="s">
        <v>126</v>
      </c>
      <c r="L160" s="39"/>
      <c r="M160" s="212" t="s">
        <v>1</v>
      </c>
      <c r="N160" s="213" t="s">
        <v>38</v>
      </c>
      <c r="O160" s="7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AR160" s="13" t="s">
        <v>127</v>
      </c>
      <c r="AT160" s="13" t="s">
        <v>122</v>
      </c>
      <c r="AU160" s="13" t="s">
        <v>74</v>
      </c>
      <c r="AY160" s="13" t="s">
        <v>121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3" t="s">
        <v>74</v>
      </c>
      <c r="BK160" s="216">
        <f>ROUND(I160*H160,2)</f>
        <v>0</v>
      </c>
      <c r="BL160" s="13" t="s">
        <v>127</v>
      </c>
      <c r="BM160" s="13" t="s">
        <v>272</v>
      </c>
    </row>
    <row r="161" s="1" customFormat="1">
      <c r="B161" s="34"/>
      <c r="C161" s="35"/>
      <c r="D161" s="217" t="s">
        <v>129</v>
      </c>
      <c r="E161" s="35"/>
      <c r="F161" s="218" t="s">
        <v>271</v>
      </c>
      <c r="G161" s="35"/>
      <c r="H161" s="35"/>
      <c r="I161" s="140"/>
      <c r="J161" s="35"/>
      <c r="K161" s="35"/>
      <c r="L161" s="39"/>
      <c r="M161" s="219"/>
      <c r="N161" s="75"/>
      <c r="O161" s="75"/>
      <c r="P161" s="75"/>
      <c r="Q161" s="75"/>
      <c r="R161" s="75"/>
      <c r="S161" s="75"/>
      <c r="T161" s="76"/>
      <c r="AT161" s="13" t="s">
        <v>129</v>
      </c>
      <c r="AU161" s="13" t="s">
        <v>74</v>
      </c>
    </row>
    <row r="162" s="1" customFormat="1" ht="22.5" customHeight="1">
      <c r="B162" s="34"/>
      <c r="C162" s="205" t="s">
        <v>273</v>
      </c>
      <c r="D162" s="205" t="s">
        <v>122</v>
      </c>
      <c r="E162" s="206" t="s">
        <v>274</v>
      </c>
      <c r="F162" s="207" t="s">
        <v>275</v>
      </c>
      <c r="G162" s="208" t="s">
        <v>125</v>
      </c>
      <c r="H162" s="209">
        <v>8</v>
      </c>
      <c r="I162" s="210"/>
      <c r="J162" s="211">
        <f>ROUND(I162*H162,2)</f>
        <v>0</v>
      </c>
      <c r="K162" s="207" t="s">
        <v>126</v>
      </c>
      <c r="L162" s="39"/>
      <c r="M162" s="212" t="s">
        <v>1</v>
      </c>
      <c r="N162" s="213" t="s">
        <v>38</v>
      </c>
      <c r="O162" s="7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AR162" s="13" t="s">
        <v>127</v>
      </c>
      <c r="AT162" s="13" t="s">
        <v>122</v>
      </c>
      <c r="AU162" s="13" t="s">
        <v>74</v>
      </c>
      <c r="AY162" s="13" t="s">
        <v>121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3" t="s">
        <v>74</v>
      </c>
      <c r="BK162" s="216">
        <f>ROUND(I162*H162,2)</f>
        <v>0</v>
      </c>
      <c r="BL162" s="13" t="s">
        <v>127</v>
      </c>
      <c r="BM162" s="13" t="s">
        <v>276</v>
      </c>
    </row>
    <row r="163" s="1" customFormat="1">
      <c r="B163" s="34"/>
      <c r="C163" s="35"/>
      <c r="D163" s="217" t="s">
        <v>129</v>
      </c>
      <c r="E163" s="35"/>
      <c r="F163" s="218" t="s">
        <v>275</v>
      </c>
      <c r="G163" s="35"/>
      <c r="H163" s="35"/>
      <c r="I163" s="140"/>
      <c r="J163" s="35"/>
      <c r="K163" s="35"/>
      <c r="L163" s="39"/>
      <c r="M163" s="219"/>
      <c r="N163" s="75"/>
      <c r="O163" s="75"/>
      <c r="P163" s="75"/>
      <c r="Q163" s="75"/>
      <c r="R163" s="75"/>
      <c r="S163" s="75"/>
      <c r="T163" s="76"/>
      <c r="AT163" s="13" t="s">
        <v>129</v>
      </c>
      <c r="AU163" s="13" t="s">
        <v>74</v>
      </c>
    </row>
    <row r="164" s="1" customFormat="1" ht="22.5" customHeight="1">
      <c r="B164" s="34"/>
      <c r="C164" s="205" t="s">
        <v>277</v>
      </c>
      <c r="D164" s="205" t="s">
        <v>122</v>
      </c>
      <c r="E164" s="206" t="s">
        <v>278</v>
      </c>
      <c r="F164" s="207" t="s">
        <v>279</v>
      </c>
      <c r="G164" s="208" t="s">
        <v>125</v>
      </c>
      <c r="H164" s="209">
        <v>61</v>
      </c>
      <c r="I164" s="210"/>
      <c r="J164" s="211">
        <f>ROUND(I164*H164,2)</f>
        <v>0</v>
      </c>
      <c r="K164" s="207" t="s">
        <v>126</v>
      </c>
      <c r="L164" s="39"/>
      <c r="M164" s="212" t="s">
        <v>1</v>
      </c>
      <c r="N164" s="213" t="s">
        <v>38</v>
      </c>
      <c r="O164" s="7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AR164" s="13" t="s">
        <v>127</v>
      </c>
      <c r="AT164" s="13" t="s">
        <v>122</v>
      </c>
      <c r="AU164" s="13" t="s">
        <v>74</v>
      </c>
      <c r="AY164" s="13" t="s">
        <v>121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3" t="s">
        <v>74</v>
      </c>
      <c r="BK164" s="216">
        <f>ROUND(I164*H164,2)</f>
        <v>0</v>
      </c>
      <c r="BL164" s="13" t="s">
        <v>127</v>
      </c>
      <c r="BM164" s="13" t="s">
        <v>280</v>
      </c>
    </row>
    <row r="165" s="1" customFormat="1">
      <c r="B165" s="34"/>
      <c r="C165" s="35"/>
      <c r="D165" s="217" t="s">
        <v>129</v>
      </c>
      <c r="E165" s="35"/>
      <c r="F165" s="218" t="s">
        <v>279</v>
      </c>
      <c r="G165" s="35"/>
      <c r="H165" s="35"/>
      <c r="I165" s="140"/>
      <c r="J165" s="35"/>
      <c r="K165" s="35"/>
      <c r="L165" s="39"/>
      <c r="M165" s="219"/>
      <c r="N165" s="75"/>
      <c r="O165" s="75"/>
      <c r="P165" s="75"/>
      <c r="Q165" s="75"/>
      <c r="R165" s="75"/>
      <c r="S165" s="75"/>
      <c r="T165" s="76"/>
      <c r="AT165" s="13" t="s">
        <v>129</v>
      </c>
      <c r="AU165" s="13" t="s">
        <v>74</v>
      </c>
    </row>
    <row r="166" s="1" customFormat="1" ht="22.5" customHeight="1">
      <c r="B166" s="34"/>
      <c r="C166" s="205" t="s">
        <v>281</v>
      </c>
      <c r="D166" s="205" t="s">
        <v>122</v>
      </c>
      <c r="E166" s="206" t="s">
        <v>282</v>
      </c>
      <c r="F166" s="207" t="s">
        <v>283</v>
      </c>
      <c r="G166" s="208" t="s">
        <v>125</v>
      </c>
      <c r="H166" s="209">
        <v>70</v>
      </c>
      <c r="I166" s="210"/>
      <c r="J166" s="211">
        <f>ROUND(I166*H166,2)</f>
        <v>0</v>
      </c>
      <c r="K166" s="207" t="s">
        <v>126</v>
      </c>
      <c r="L166" s="39"/>
      <c r="M166" s="212" t="s">
        <v>1</v>
      </c>
      <c r="N166" s="213" t="s">
        <v>38</v>
      </c>
      <c r="O166" s="7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AR166" s="13" t="s">
        <v>127</v>
      </c>
      <c r="AT166" s="13" t="s">
        <v>122</v>
      </c>
      <c r="AU166" s="13" t="s">
        <v>74</v>
      </c>
      <c r="AY166" s="13" t="s">
        <v>121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3" t="s">
        <v>74</v>
      </c>
      <c r="BK166" s="216">
        <f>ROUND(I166*H166,2)</f>
        <v>0</v>
      </c>
      <c r="BL166" s="13" t="s">
        <v>127</v>
      </c>
      <c r="BM166" s="13" t="s">
        <v>284</v>
      </c>
    </row>
    <row r="167" s="1" customFormat="1">
      <c r="B167" s="34"/>
      <c r="C167" s="35"/>
      <c r="D167" s="217" t="s">
        <v>129</v>
      </c>
      <c r="E167" s="35"/>
      <c r="F167" s="218" t="s">
        <v>283</v>
      </c>
      <c r="G167" s="35"/>
      <c r="H167" s="35"/>
      <c r="I167" s="140"/>
      <c r="J167" s="35"/>
      <c r="K167" s="35"/>
      <c r="L167" s="39"/>
      <c r="M167" s="219"/>
      <c r="N167" s="75"/>
      <c r="O167" s="75"/>
      <c r="P167" s="75"/>
      <c r="Q167" s="75"/>
      <c r="R167" s="75"/>
      <c r="S167" s="75"/>
      <c r="T167" s="76"/>
      <c r="AT167" s="13" t="s">
        <v>129</v>
      </c>
      <c r="AU167" s="13" t="s">
        <v>74</v>
      </c>
    </row>
    <row r="168" s="1" customFormat="1" ht="22.5" customHeight="1">
      <c r="B168" s="34"/>
      <c r="C168" s="205" t="s">
        <v>285</v>
      </c>
      <c r="D168" s="205" t="s">
        <v>122</v>
      </c>
      <c r="E168" s="206" t="s">
        <v>286</v>
      </c>
      <c r="F168" s="207" t="s">
        <v>287</v>
      </c>
      <c r="G168" s="208" t="s">
        <v>125</v>
      </c>
      <c r="H168" s="209">
        <v>8</v>
      </c>
      <c r="I168" s="210"/>
      <c r="J168" s="211">
        <f>ROUND(I168*H168,2)</f>
        <v>0</v>
      </c>
      <c r="K168" s="207" t="s">
        <v>126</v>
      </c>
      <c r="L168" s="39"/>
      <c r="M168" s="212" t="s">
        <v>1</v>
      </c>
      <c r="N168" s="213" t="s">
        <v>38</v>
      </c>
      <c r="O168" s="7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AR168" s="13" t="s">
        <v>127</v>
      </c>
      <c r="AT168" s="13" t="s">
        <v>122</v>
      </c>
      <c r="AU168" s="13" t="s">
        <v>74</v>
      </c>
      <c r="AY168" s="13" t="s">
        <v>121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3" t="s">
        <v>74</v>
      </c>
      <c r="BK168" s="216">
        <f>ROUND(I168*H168,2)</f>
        <v>0</v>
      </c>
      <c r="BL168" s="13" t="s">
        <v>127</v>
      </c>
      <c r="BM168" s="13" t="s">
        <v>288</v>
      </c>
    </row>
    <row r="169" s="1" customFormat="1">
      <c r="B169" s="34"/>
      <c r="C169" s="35"/>
      <c r="D169" s="217" t="s">
        <v>129</v>
      </c>
      <c r="E169" s="35"/>
      <c r="F169" s="218" t="s">
        <v>287</v>
      </c>
      <c r="G169" s="35"/>
      <c r="H169" s="35"/>
      <c r="I169" s="140"/>
      <c r="J169" s="35"/>
      <c r="K169" s="35"/>
      <c r="L169" s="39"/>
      <c r="M169" s="219"/>
      <c r="N169" s="75"/>
      <c r="O169" s="75"/>
      <c r="P169" s="75"/>
      <c r="Q169" s="75"/>
      <c r="R169" s="75"/>
      <c r="S169" s="75"/>
      <c r="T169" s="76"/>
      <c r="AT169" s="13" t="s">
        <v>129</v>
      </c>
      <c r="AU169" s="13" t="s">
        <v>74</v>
      </c>
    </row>
    <row r="170" s="1" customFormat="1" ht="22.5" customHeight="1">
      <c r="B170" s="34"/>
      <c r="C170" s="205" t="s">
        <v>289</v>
      </c>
      <c r="D170" s="205" t="s">
        <v>122</v>
      </c>
      <c r="E170" s="206" t="s">
        <v>290</v>
      </c>
      <c r="F170" s="207" t="s">
        <v>291</v>
      </c>
      <c r="G170" s="208" t="s">
        <v>125</v>
      </c>
      <c r="H170" s="209">
        <v>69</v>
      </c>
      <c r="I170" s="210"/>
      <c r="J170" s="211">
        <f>ROUND(I170*H170,2)</f>
        <v>0</v>
      </c>
      <c r="K170" s="207" t="s">
        <v>126</v>
      </c>
      <c r="L170" s="39"/>
      <c r="M170" s="212" t="s">
        <v>1</v>
      </c>
      <c r="N170" s="213" t="s">
        <v>38</v>
      </c>
      <c r="O170" s="7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AR170" s="13" t="s">
        <v>127</v>
      </c>
      <c r="AT170" s="13" t="s">
        <v>122</v>
      </c>
      <c r="AU170" s="13" t="s">
        <v>74</v>
      </c>
      <c r="AY170" s="13" t="s">
        <v>121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3" t="s">
        <v>74</v>
      </c>
      <c r="BK170" s="216">
        <f>ROUND(I170*H170,2)</f>
        <v>0</v>
      </c>
      <c r="BL170" s="13" t="s">
        <v>127</v>
      </c>
      <c r="BM170" s="13" t="s">
        <v>292</v>
      </c>
    </row>
    <row r="171" s="1" customFormat="1">
      <c r="B171" s="34"/>
      <c r="C171" s="35"/>
      <c r="D171" s="217" t="s">
        <v>129</v>
      </c>
      <c r="E171" s="35"/>
      <c r="F171" s="218" t="s">
        <v>291</v>
      </c>
      <c r="G171" s="35"/>
      <c r="H171" s="35"/>
      <c r="I171" s="140"/>
      <c r="J171" s="35"/>
      <c r="K171" s="35"/>
      <c r="L171" s="39"/>
      <c r="M171" s="219"/>
      <c r="N171" s="75"/>
      <c r="O171" s="75"/>
      <c r="P171" s="75"/>
      <c r="Q171" s="75"/>
      <c r="R171" s="75"/>
      <c r="S171" s="75"/>
      <c r="T171" s="76"/>
      <c r="AT171" s="13" t="s">
        <v>129</v>
      </c>
      <c r="AU171" s="13" t="s">
        <v>74</v>
      </c>
    </row>
    <row r="172" s="1" customFormat="1" ht="22.5" customHeight="1">
      <c r="B172" s="34"/>
      <c r="C172" s="205" t="s">
        <v>293</v>
      </c>
      <c r="D172" s="205" t="s">
        <v>122</v>
      </c>
      <c r="E172" s="206" t="s">
        <v>294</v>
      </c>
      <c r="F172" s="207" t="s">
        <v>295</v>
      </c>
      <c r="G172" s="208" t="s">
        <v>125</v>
      </c>
      <c r="H172" s="209">
        <v>70</v>
      </c>
      <c r="I172" s="210"/>
      <c r="J172" s="211">
        <f>ROUND(I172*H172,2)</f>
        <v>0</v>
      </c>
      <c r="K172" s="207" t="s">
        <v>126</v>
      </c>
      <c r="L172" s="39"/>
      <c r="M172" s="212" t="s">
        <v>1</v>
      </c>
      <c r="N172" s="213" t="s">
        <v>38</v>
      </c>
      <c r="O172" s="7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AR172" s="13" t="s">
        <v>127</v>
      </c>
      <c r="AT172" s="13" t="s">
        <v>122</v>
      </c>
      <c r="AU172" s="13" t="s">
        <v>74</v>
      </c>
      <c r="AY172" s="13" t="s">
        <v>121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3" t="s">
        <v>74</v>
      </c>
      <c r="BK172" s="216">
        <f>ROUND(I172*H172,2)</f>
        <v>0</v>
      </c>
      <c r="BL172" s="13" t="s">
        <v>127</v>
      </c>
      <c r="BM172" s="13" t="s">
        <v>296</v>
      </c>
    </row>
    <row r="173" s="1" customFormat="1">
      <c r="B173" s="34"/>
      <c r="C173" s="35"/>
      <c r="D173" s="217" t="s">
        <v>129</v>
      </c>
      <c r="E173" s="35"/>
      <c r="F173" s="218" t="s">
        <v>295</v>
      </c>
      <c r="G173" s="35"/>
      <c r="H173" s="35"/>
      <c r="I173" s="140"/>
      <c r="J173" s="35"/>
      <c r="K173" s="35"/>
      <c r="L173" s="39"/>
      <c r="M173" s="219"/>
      <c r="N173" s="75"/>
      <c r="O173" s="75"/>
      <c r="P173" s="75"/>
      <c r="Q173" s="75"/>
      <c r="R173" s="75"/>
      <c r="S173" s="75"/>
      <c r="T173" s="76"/>
      <c r="AT173" s="13" t="s">
        <v>129</v>
      </c>
      <c r="AU173" s="13" t="s">
        <v>74</v>
      </c>
    </row>
    <row r="174" s="1" customFormat="1" ht="22.5" customHeight="1">
      <c r="B174" s="34"/>
      <c r="C174" s="205" t="s">
        <v>297</v>
      </c>
      <c r="D174" s="205" t="s">
        <v>122</v>
      </c>
      <c r="E174" s="206" t="s">
        <v>298</v>
      </c>
      <c r="F174" s="207" t="s">
        <v>299</v>
      </c>
      <c r="G174" s="208" t="s">
        <v>125</v>
      </c>
      <c r="H174" s="209">
        <v>18</v>
      </c>
      <c r="I174" s="210"/>
      <c r="J174" s="211">
        <f>ROUND(I174*H174,2)</f>
        <v>0</v>
      </c>
      <c r="K174" s="207" t="s">
        <v>126</v>
      </c>
      <c r="L174" s="39"/>
      <c r="M174" s="212" t="s">
        <v>1</v>
      </c>
      <c r="N174" s="213" t="s">
        <v>38</v>
      </c>
      <c r="O174" s="7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AR174" s="13" t="s">
        <v>127</v>
      </c>
      <c r="AT174" s="13" t="s">
        <v>122</v>
      </c>
      <c r="AU174" s="13" t="s">
        <v>74</v>
      </c>
      <c r="AY174" s="13" t="s">
        <v>121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3" t="s">
        <v>74</v>
      </c>
      <c r="BK174" s="216">
        <f>ROUND(I174*H174,2)</f>
        <v>0</v>
      </c>
      <c r="BL174" s="13" t="s">
        <v>127</v>
      </c>
      <c r="BM174" s="13" t="s">
        <v>300</v>
      </c>
    </row>
    <row r="175" s="1" customFormat="1">
      <c r="B175" s="34"/>
      <c r="C175" s="35"/>
      <c r="D175" s="217" t="s">
        <v>129</v>
      </c>
      <c r="E175" s="35"/>
      <c r="F175" s="218" t="s">
        <v>299</v>
      </c>
      <c r="G175" s="35"/>
      <c r="H175" s="35"/>
      <c r="I175" s="140"/>
      <c r="J175" s="35"/>
      <c r="K175" s="35"/>
      <c r="L175" s="39"/>
      <c r="M175" s="219"/>
      <c r="N175" s="75"/>
      <c r="O175" s="75"/>
      <c r="P175" s="75"/>
      <c r="Q175" s="75"/>
      <c r="R175" s="75"/>
      <c r="S175" s="75"/>
      <c r="T175" s="76"/>
      <c r="AT175" s="13" t="s">
        <v>129</v>
      </c>
      <c r="AU175" s="13" t="s">
        <v>74</v>
      </c>
    </row>
    <row r="176" s="1" customFormat="1" ht="22.5" customHeight="1">
      <c r="B176" s="34"/>
      <c r="C176" s="205" t="s">
        <v>301</v>
      </c>
      <c r="D176" s="205" t="s">
        <v>122</v>
      </c>
      <c r="E176" s="206" t="s">
        <v>302</v>
      </c>
      <c r="F176" s="207" t="s">
        <v>303</v>
      </c>
      <c r="G176" s="208" t="s">
        <v>125</v>
      </c>
      <c r="H176" s="209">
        <v>4</v>
      </c>
      <c r="I176" s="210"/>
      <c r="J176" s="211">
        <f>ROUND(I176*H176,2)</f>
        <v>0</v>
      </c>
      <c r="K176" s="207" t="s">
        <v>126</v>
      </c>
      <c r="L176" s="39"/>
      <c r="M176" s="212" t="s">
        <v>1</v>
      </c>
      <c r="N176" s="213" t="s">
        <v>38</v>
      </c>
      <c r="O176" s="7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AR176" s="13" t="s">
        <v>127</v>
      </c>
      <c r="AT176" s="13" t="s">
        <v>122</v>
      </c>
      <c r="AU176" s="13" t="s">
        <v>74</v>
      </c>
      <c r="AY176" s="13" t="s">
        <v>121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3" t="s">
        <v>74</v>
      </c>
      <c r="BK176" s="216">
        <f>ROUND(I176*H176,2)</f>
        <v>0</v>
      </c>
      <c r="BL176" s="13" t="s">
        <v>127</v>
      </c>
      <c r="BM176" s="13" t="s">
        <v>304</v>
      </c>
    </row>
    <row r="177" s="1" customFormat="1">
      <c r="B177" s="34"/>
      <c r="C177" s="35"/>
      <c r="D177" s="217" t="s">
        <v>129</v>
      </c>
      <c r="E177" s="35"/>
      <c r="F177" s="218" t="s">
        <v>303</v>
      </c>
      <c r="G177" s="35"/>
      <c r="H177" s="35"/>
      <c r="I177" s="140"/>
      <c r="J177" s="35"/>
      <c r="K177" s="35"/>
      <c r="L177" s="39"/>
      <c r="M177" s="219"/>
      <c r="N177" s="75"/>
      <c r="O177" s="75"/>
      <c r="P177" s="75"/>
      <c r="Q177" s="75"/>
      <c r="R177" s="75"/>
      <c r="S177" s="75"/>
      <c r="T177" s="76"/>
      <c r="AT177" s="13" t="s">
        <v>129</v>
      </c>
      <c r="AU177" s="13" t="s">
        <v>74</v>
      </c>
    </row>
    <row r="178" s="1" customFormat="1" ht="22.5" customHeight="1">
      <c r="B178" s="34"/>
      <c r="C178" s="205" t="s">
        <v>305</v>
      </c>
      <c r="D178" s="205" t="s">
        <v>122</v>
      </c>
      <c r="E178" s="206" t="s">
        <v>306</v>
      </c>
      <c r="F178" s="207" t="s">
        <v>307</v>
      </c>
      <c r="G178" s="208" t="s">
        <v>125</v>
      </c>
      <c r="H178" s="209">
        <v>65</v>
      </c>
      <c r="I178" s="210"/>
      <c r="J178" s="211">
        <f>ROUND(I178*H178,2)</f>
        <v>0</v>
      </c>
      <c r="K178" s="207" t="s">
        <v>126</v>
      </c>
      <c r="L178" s="39"/>
      <c r="M178" s="212" t="s">
        <v>1</v>
      </c>
      <c r="N178" s="213" t="s">
        <v>38</v>
      </c>
      <c r="O178" s="7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AR178" s="13" t="s">
        <v>127</v>
      </c>
      <c r="AT178" s="13" t="s">
        <v>122</v>
      </c>
      <c r="AU178" s="13" t="s">
        <v>74</v>
      </c>
      <c r="AY178" s="13" t="s">
        <v>121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3" t="s">
        <v>74</v>
      </c>
      <c r="BK178" s="216">
        <f>ROUND(I178*H178,2)</f>
        <v>0</v>
      </c>
      <c r="BL178" s="13" t="s">
        <v>127</v>
      </c>
      <c r="BM178" s="13" t="s">
        <v>308</v>
      </c>
    </row>
    <row r="179" s="1" customFormat="1">
      <c r="B179" s="34"/>
      <c r="C179" s="35"/>
      <c r="D179" s="217" t="s">
        <v>129</v>
      </c>
      <c r="E179" s="35"/>
      <c r="F179" s="218" t="s">
        <v>307</v>
      </c>
      <c r="G179" s="35"/>
      <c r="H179" s="35"/>
      <c r="I179" s="140"/>
      <c r="J179" s="35"/>
      <c r="K179" s="35"/>
      <c r="L179" s="39"/>
      <c r="M179" s="219"/>
      <c r="N179" s="75"/>
      <c r="O179" s="75"/>
      <c r="P179" s="75"/>
      <c r="Q179" s="75"/>
      <c r="R179" s="75"/>
      <c r="S179" s="75"/>
      <c r="T179" s="76"/>
      <c r="AT179" s="13" t="s">
        <v>129</v>
      </c>
      <c r="AU179" s="13" t="s">
        <v>74</v>
      </c>
    </row>
    <row r="180" s="1" customFormat="1" ht="22.5" customHeight="1">
      <c r="B180" s="34"/>
      <c r="C180" s="205" t="s">
        <v>309</v>
      </c>
      <c r="D180" s="205" t="s">
        <v>122</v>
      </c>
      <c r="E180" s="206" t="s">
        <v>310</v>
      </c>
      <c r="F180" s="207" t="s">
        <v>311</v>
      </c>
      <c r="G180" s="208" t="s">
        <v>228</v>
      </c>
      <c r="H180" s="209">
        <v>7600</v>
      </c>
      <c r="I180" s="210"/>
      <c r="J180" s="211">
        <f>ROUND(I180*H180,2)</f>
        <v>0</v>
      </c>
      <c r="K180" s="207" t="s">
        <v>126</v>
      </c>
      <c r="L180" s="39"/>
      <c r="M180" s="212" t="s">
        <v>1</v>
      </c>
      <c r="N180" s="213" t="s">
        <v>38</v>
      </c>
      <c r="O180" s="7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AR180" s="13" t="s">
        <v>127</v>
      </c>
      <c r="AT180" s="13" t="s">
        <v>122</v>
      </c>
      <c r="AU180" s="13" t="s">
        <v>74</v>
      </c>
      <c r="AY180" s="13" t="s">
        <v>121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3" t="s">
        <v>74</v>
      </c>
      <c r="BK180" s="216">
        <f>ROUND(I180*H180,2)</f>
        <v>0</v>
      </c>
      <c r="BL180" s="13" t="s">
        <v>127</v>
      </c>
      <c r="BM180" s="13" t="s">
        <v>312</v>
      </c>
    </row>
    <row r="181" s="1" customFormat="1">
      <c r="B181" s="34"/>
      <c r="C181" s="35"/>
      <c r="D181" s="217" t="s">
        <v>129</v>
      </c>
      <c r="E181" s="35"/>
      <c r="F181" s="218" t="s">
        <v>311</v>
      </c>
      <c r="G181" s="35"/>
      <c r="H181" s="35"/>
      <c r="I181" s="140"/>
      <c r="J181" s="35"/>
      <c r="K181" s="35"/>
      <c r="L181" s="39"/>
      <c r="M181" s="219"/>
      <c r="N181" s="75"/>
      <c r="O181" s="75"/>
      <c r="P181" s="75"/>
      <c r="Q181" s="75"/>
      <c r="R181" s="75"/>
      <c r="S181" s="75"/>
      <c r="T181" s="76"/>
      <c r="AT181" s="13" t="s">
        <v>129</v>
      </c>
      <c r="AU181" s="13" t="s">
        <v>74</v>
      </c>
    </row>
    <row r="182" s="1" customFormat="1" ht="22.5" customHeight="1">
      <c r="B182" s="34"/>
      <c r="C182" s="205" t="s">
        <v>313</v>
      </c>
      <c r="D182" s="205" t="s">
        <v>122</v>
      </c>
      <c r="E182" s="206" t="s">
        <v>314</v>
      </c>
      <c r="F182" s="207" t="s">
        <v>315</v>
      </c>
      <c r="G182" s="208" t="s">
        <v>125</v>
      </c>
      <c r="H182" s="209">
        <v>246</v>
      </c>
      <c r="I182" s="210"/>
      <c r="J182" s="211">
        <f>ROUND(I182*H182,2)</f>
        <v>0</v>
      </c>
      <c r="K182" s="207" t="s">
        <v>126</v>
      </c>
      <c r="L182" s="39"/>
      <c r="M182" s="212" t="s">
        <v>1</v>
      </c>
      <c r="N182" s="213" t="s">
        <v>38</v>
      </c>
      <c r="O182" s="7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AR182" s="13" t="s">
        <v>127</v>
      </c>
      <c r="AT182" s="13" t="s">
        <v>122</v>
      </c>
      <c r="AU182" s="13" t="s">
        <v>74</v>
      </c>
      <c r="AY182" s="13" t="s">
        <v>121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3" t="s">
        <v>74</v>
      </c>
      <c r="BK182" s="216">
        <f>ROUND(I182*H182,2)</f>
        <v>0</v>
      </c>
      <c r="BL182" s="13" t="s">
        <v>127</v>
      </c>
      <c r="BM182" s="13" t="s">
        <v>316</v>
      </c>
    </row>
    <row r="183" s="1" customFormat="1">
      <c r="B183" s="34"/>
      <c r="C183" s="35"/>
      <c r="D183" s="217" t="s">
        <v>129</v>
      </c>
      <c r="E183" s="35"/>
      <c r="F183" s="218" t="s">
        <v>315</v>
      </c>
      <c r="G183" s="35"/>
      <c r="H183" s="35"/>
      <c r="I183" s="140"/>
      <c r="J183" s="35"/>
      <c r="K183" s="35"/>
      <c r="L183" s="39"/>
      <c r="M183" s="219"/>
      <c r="N183" s="75"/>
      <c r="O183" s="75"/>
      <c r="P183" s="75"/>
      <c r="Q183" s="75"/>
      <c r="R183" s="75"/>
      <c r="S183" s="75"/>
      <c r="T183" s="76"/>
      <c r="AT183" s="13" t="s">
        <v>129</v>
      </c>
      <c r="AU183" s="13" t="s">
        <v>74</v>
      </c>
    </row>
    <row r="184" s="1" customFormat="1" ht="22.5" customHeight="1">
      <c r="B184" s="34"/>
      <c r="C184" s="205" t="s">
        <v>317</v>
      </c>
      <c r="D184" s="205" t="s">
        <v>122</v>
      </c>
      <c r="E184" s="206" t="s">
        <v>318</v>
      </c>
      <c r="F184" s="207" t="s">
        <v>319</v>
      </c>
      <c r="G184" s="208" t="s">
        <v>125</v>
      </c>
      <c r="H184" s="209">
        <v>24</v>
      </c>
      <c r="I184" s="210"/>
      <c r="J184" s="211">
        <f>ROUND(I184*H184,2)</f>
        <v>0</v>
      </c>
      <c r="K184" s="207" t="s">
        <v>126</v>
      </c>
      <c r="L184" s="39"/>
      <c r="M184" s="212" t="s">
        <v>1</v>
      </c>
      <c r="N184" s="213" t="s">
        <v>38</v>
      </c>
      <c r="O184" s="7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AR184" s="13" t="s">
        <v>127</v>
      </c>
      <c r="AT184" s="13" t="s">
        <v>122</v>
      </c>
      <c r="AU184" s="13" t="s">
        <v>74</v>
      </c>
      <c r="AY184" s="13" t="s">
        <v>121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3" t="s">
        <v>74</v>
      </c>
      <c r="BK184" s="216">
        <f>ROUND(I184*H184,2)</f>
        <v>0</v>
      </c>
      <c r="BL184" s="13" t="s">
        <v>127</v>
      </c>
      <c r="BM184" s="13" t="s">
        <v>320</v>
      </c>
    </row>
    <row r="185" s="1" customFormat="1">
      <c r="B185" s="34"/>
      <c r="C185" s="35"/>
      <c r="D185" s="217" t="s">
        <v>129</v>
      </c>
      <c r="E185" s="35"/>
      <c r="F185" s="218" t="s">
        <v>319</v>
      </c>
      <c r="G185" s="35"/>
      <c r="H185" s="35"/>
      <c r="I185" s="140"/>
      <c r="J185" s="35"/>
      <c r="K185" s="35"/>
      <c r="L185" s="39"/>
      <c r="M185" s="219"/>
      <c r="N185" s="75"/>
      <c r="O185" s="75"/>
      <c r="P185" s="75"/>
      <c r="Q185" s="75"/>
      <c r="R185" s="75"/>
      <c r="S185" s="75"/>
      <c r="T185" s="76"/>
      <c r="AT185" s="13" t="s">
        <v>129</v>
      </c>
      <c r="AU185" s="13" t="s">
        <v>74</v>
      </c>
    </row>
    <row r="186" s="1" customFormat="1" ht="22.5" customHeight="1">
      <c r="B186" s="34"/>
      <c r="C186" s="205" t="s">
        <v>321</v>
      </c>
      <c r="D186" s="205" t="s">
        <v>122</v>
      </c>
      <c r="E186" s="206" t="s">
        <v>322</v>
      </c>
      <c r="F186" s="207" t="s">
        <v>323</v>
      </c>
      <c r="G186" s="208" t="s">
        <v>125</v>
      </c>
      <c r="H186" s="209">
        <v>8</v>
      </c>
      <c r="I186" s="210"/>
      <c r="J186" s="211">
        <f>ROUND(I186*H186,2)</f>
        <v>0</v>
      </c>
      <c r="K186" s="207" t="s">
        <v>126</v>
      </c>
      <c r="L186" s="39"/>
      <c r="M186" s="212" t="s">
        <v>1</v>
      </c>
      <c r="N186" s="213" t="s">
        <v>38</v>
      </c>
      <c r="O186" s="7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AR186" s="13" t="s">
        <v>127</v>
      </c>
      <c r="AT186" s="13" t="s">
        <v>122</v>
      </c>
      <c r="AU186" s="13" t="s">
        <v>74</v>
      </c>
      <c r="AY186" s="13" t="s">
        <v>121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3" t="s">
        <v>74</v>
      </c>
      <c r="BK186" s="216">
        <f>ROUND(I186*H186,2)</f>
        <v>0</v>
      </c>
      <c r="BL186" s="13" t="s">
        <v>127</v>
      </c>
      <c r="BM186" s="13" t="s">
        <v>324</v>
      </c>
    </row>
    <row r="187" s="1" customFormat="1">
      <c r="B187" s="34"/>
      <c r="C187" s="35"/>
      <c r="D187" s="217" t="s">
        <v>129</v>
      </c>
      <c r="E187" s="35"/>
      <c r="F187" s="218" t="s">
        <v>323</v>
      </c>
      <c r="G187" s="35"/>
      <c r="H187" s="35"/>
      <c r="I187" s="140"/>
      <c r="J187" s="35"/>
      <c r="K187" s="35"/>
      <c r="L187" s="39"/>
      <c r="M187" s="219"/>
      <c r="N187" s="75"/>
      <c r="O187" s="75"/>
      <c r="P187" s="75"/>
      <c r="Q187" s="75"/>
      <c r="R187" s="75"/>
      <c r="S187" s="75"/>
      <c r="T187" s="76"/>
      <c r="AT187" s="13" t="s">
        <v>129</v>
      </c>
      <c r="AU187" s="13" t="s">
        <v>74</v>
      </c>
    </row>
    <row r="188" s="1" customFormat="1" ht="22.5" customHeight="1">
      <c r="B188" s="34"/>
      <c r="C188" s="205" t="s">
        <v>325</v>
      </c>
      <c r="D188" s="205" t="s">
        <v>122</v>
      </c>
      <c r="E188" s="206" t="s">
        <v>326</v>
      </c>
      <c r="F188" s="207" t="s">
        <v>327</v>
      </c>
      <c r="G188" s="208" t="s">
        <v>125</v>
      </c>
      <c r="H188" s="209">
        <v>150</v>
      </c>
      <c r="I188" s="210"/>
      <c r="J188" s="211">
        <f>ROUND(I188*H188,2)</f>
        <v>0</v>
      </c>
      <c r="K188" s="207" t="s">
        <v>126</v>
      </c>
      <c r="L188" s="39"/>
      <c r="M188" s="212" t="s">
        <v>1</v>
      </c>
      <c r="N188" s="213" t="s">
        <v>38</v>
      </c>
      <c r="O188" s="7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AR188" s="13" t="s">
        <v>127</v>
      </c>
      <c r="AT188" s="13" t="s">
        <v>122</v>
      </c>
      <c r="AU188" s="13" t="s">
        <v>74</v>
      </c>
      <c r="AY188" s="13" t="s">
        <v>121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3" t="s">
        <v>74</v>
      </c>
      <c r="BK188" s="216">
        <f>ROUND(I188*H188,2)</f>
        <v>0</v>
      </c>
      <c r="BL188" s="13" t="s">
        <v>127</v>
      </c>
      <c r="BM188" s="13" t="s">
        <v>328</v>
      </c>
    </row>
    <row r="189" s="1" customFormat="1">
      <c r="B189" s="34"/>
      <c r="C189" s="35"/>
      <c r="D189" s="217" t="s">
        <v>129</v>
      </c>
      <c r="E189" s="35"/>
      <c r="F189" s="218" t="s">
        <v>327</v>
      </c>
      <c r="G189" s="35"/>
      <c r="H189" s="35"/>
      <c r="I189" s="140"/>
      <c r="J189" s="35"/>
      <c r="K189" s="35"/>
      <c r="L189" s="39"/>
      <c r="M189" s="219"/>
      <c r="N189" s="75"/>
      <c r="O189" s="75"/>
      <c r="P189" s="75"/>
      <c r="Q189" s="75"/>
      <c r="R189" s="75"/>
      <c r="S189" s="75"/>
      <c r="T189" s="76"/>
      <c r="AT189" s="13" t="s">
        <v>129</v>
      </c>
      <c r="AU189" s="13" t="s">
        <v>74</v>
      </c>
    </row>
    <row r="190" s="1" customFormat="1" ht="22.5" customHeight="1">
      <c r="B190" s="34"/>
      <c r="C190" s="205" t="s">
        <v>329</v>
      </c>
      <c r="D190" s="205" t="s">
        <v>122</v>
      </c>
      <c r="E190" s="206" t="s">
        <v>330</v>
      </c>
      <c r="F190" s="207" t="s">
        <v>331</v>
      </c>
      <c r="G190" s="208" t="s">
        <v>125</v>
      </c>
      <c r="H190" s="209">
        <v>12</v>
      </c>
      <c r="I190" s="210"/>
      <c r="J190" s="211">
        <f>ROUND(I190*H190,2)</f>
        <v>0</v>
      </c>
      <c r="K190" s="207" t="s">
        <v>126</v>
      </c>
      <c r="L190" s="39"/>
      <c r="M190" s="212" t="s">
        <v>1</v>
      </c>
      <c r="N190" s="213" t="s">
        <v>38</v>
      </c>
      <c r="O190" s="7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AR190" s="13" t="s">
        <v>127</v>
      </c>
      <c r="AT190" s="13" t="s">
        <v>122</v>
      </c>
      <c r="AU190" s="13" t="s">
        <v>74</v>
      </c>
      <c r="AY190" s="13" t="s">
        <v>121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3" t="s">
        <v>74</v>
      </c>
      <c r="BK190" s="216">
        <f>ROUND(I190*H190,2)</f>
        <v>0</v>
      </c>
      <c r="BL190" s="13" t="s">
        <v>127</v>
      </c>
      <c r="BM190" s="13" t="s">
        <v>332</v>
      </c>
    </row>
    <row r="191" s="1" customFormat="1">
      <c r="B191" s="34"/>
      <c r="C191" s="35"/>
      <c r="D191" s="217" t="s">
        <v>129</v>
      </c>
      <c r="E191" s="35"/>
      <c r="F191" s="218" t="s">
        <v>331</v>
      </c>
      <c r="G191" s="35"/>
      <c r="H191" s="35"/>
      <c r="I191" s="140"/>
      <c r="J191" s="35"/>
      <c r="K191" s="35"/>
      <c r="L191" s="39"/>
      <c r="M191" s="219"/>
      <c r="N191" s="75"/>
      <c r="O191" s="75"/>
      <c r="P191" s="75"/>
      <c r="Q191" s="75"/>
      <c r="R191" s="75"/>
      <c r="S191" s="75"/>
      <c r="T191" s="76"/>
      <c r="AT191" s="13" t="s">
        <v>129</v>
      </c>
      <c r="AU191" s="13" t="s">
        <v>74</v>
      </c>
    </row>
    <row r="192" s="1" customFormat="1" ht="22.5" customHeight="1">
      <c r="B192" s="34"/>
      <c r="C192" s="205" t="s">
        <v>333</v>
      </c>
      <c r="D192" s="205" t="s">
        <v>122</v>
      </c>
      <c r="E192" s="206" t="s">
        <v>334</v>
      </c>
      <c r="F192" s="207" t="s">
        <v>335</v>
      </c>
      <c r="G192" s="208" t="s">
        <v>125</v>
      </c>
      <c r="H192" s="209">
        <v>149</v>
      </c>
      <c r="I192" s="210"/>
      <c r="J192" s="211">
        <f>ROUND(I192*H192,2)</f>
        <v>0</v>
      </c>
      <c r="K192" s="207" t="s">
        <v>126</v>
      </c>
      <c r="L192" s="39"/>
      <c r="M192" s="212" t="s">
        <v>1</v>
      </c>
      <c r="N192" s="213" t="s">
        <v>38</v>
      </c>
      <c r="O192" s="7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AR192" s="13" t="s">
        <v>127</v>
      </c>
      <c r="AT192" s="13" t="s">
        <v>122</v>
      </c>
      <c r="AU192" s="13" t="s">
        <v>74</v>
      </c>
      <c r="AY192" s="13" t="s">
        <v>121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3" t="s">
        <v>74</v>
      </c>
      <c r="BK192" s="216">
        <f>ROUND(I192*H192,2)</f>
        <v>0</v>
      </c>
      <c r="BL192" s="13" t="s">
        <v>127</v>
      </c>
      <c r="BM192" s="13" t="s">
        <v>336</v>
      </c>
    </row>
    <row r="193" s="1" customFormat="1">
      <c r="B193" s="34"/>
      <c r="C193" s="35"/>
      <c r="D193" s="217" t="s">
        <v>129</v>
      </c>
      <c r="E193" s="35"/>
      <c r="F193" s="218" t="s">
        <v>335</v>
      </c>
      <c r="G193" s="35"/>
      <c r="H193" s="35"/>
      <c r="I193" s="140"/>
      <c r="J193" s="35"/>
      <c r="K193" s="35"/>
      <c r="L193" s="39"/>
      <c r="M193" s="219"/>
      <c r="N193" s="75"/>
      <c r="O193" s="75"/>
      <c r="P193" s="75"/>
      <c r="Q193" s="75"/>
      <c r="R193" s="75"/>
      <c r="S193" s="75"/>
      <c r="T193" s="76"/>
      <c r="AT193" s="13" t="s">
        <v>129</v>
      </c>
      <c r="AU193" s="13" t="s">
        <v>74</v>
      </c>
    </row>
    <row r="194" s="1" customFormat="1" ht="22.5" customHeight="1">
      <c r="B194" s="34"/>
      <c r="C194" s="205" t="s">
        <v>337</v>
      </c>
      <c r="D194" s="205" t="s">
        <v>122</v>
      </c>
      <c r="E194" s="206" t="s">
        <v>338</v>
      </c>
      <c r="F194" s="207" t="s">
        <v>339</v>
      </c>
      <c r="G194" s="208" t="s">
        <v>125</v>
      </c>
      <c r="H194" s="209">
        <v>76</v>
      </c>
      <c r="I194" s="210"/>
      <c r="J194" s="211">
        <f>ROUND(I194*H194,2)</f>
        <v>0</v>
      </c>
      <c r="K194" s="207" t="s">
        <v>126</v>
      </c>
      <c r="L194" s="39"/>
      <c r="M194" s="212" t="s">
        <v>1</v>
      </c>
      <c r="N194" s="213" t="s">
        <v>38</v>
      </c>
      <c r="O194" s="7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AR194" s="13" t="s">
        <v>127</v>
      </c>
      <c r="AT194" s="13" t="s">
        <v>122</v>
      </c>
      <c r="AU194" s="13" t="s">
        <v>74</v>
      </c>
      <c r="AY194" s="13" t="s">
        <v>121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3" t="s">
        <v>74</v>
      </c>
      <c r="BK194" s="216">
        <f>ROUND(I194*H194,2)</f>
        <v>0</v>
      </c>
      <c r="BL194" s="13" t="s">
        <v>127</v>
      </c>
      <c r="BM194" s="13" t="s">
        <v>340</v>
      </c>
    </row>
    <row r="195" s="1" customFormat="1">
      <c r="B195" s="34"/>
      <c r="C195" s="35"/>
      <c r="D195" s="217" t="s">
        <v>129</v>
      </c>
      <c r="E195" s="35"/>
      <c r="F195" s="218" t="s">
        <v>341</v>
      </c>
      <c r="G195" s="35"/>
      <c r="H195" s="35"/>
      <c r="I195" s="140"/>
      <c r="J195" s="35"/>
      <c r="K195" s="35"/>
      <c r="L195" s="39"/>
      <c r="M195" s="219"/>
      <c r="N195" s="75"/>
      <c r="O195" s="75"/>
      <c r="P195" s="75"/>
      <c r="Q195" s="75"/>
      <c r="R195" s="75"/>
      <c r="S195" s="75"/>
      <c r="T195" s="76"/>
      <c r="AT195" s="13" t="s">
        <v>129</v>
      </c>
      <c r="AU195" s="13" t="s">
        <v>74</v>
      </c>
    </row>
    <row r="196" s="1" customFormat="1" ht="22.5" customHeight="1">
      <c r="B196" s="34"/>
      <c r="C196" s="205" t="s">
        <v>342</v>
      </c>
      <c r="D196" s="205" t="s">
        <v>122</v>
      </c>
      <c r="E196" s="206" t="s">
        <v>343</v>
      </c>
      <c r="F196" s="207" t="s">
        <v>344</v>
      </c>
      <c r="G196" s="208" t="s">
        <v>125</v>
      </c>
      <c r="H196" s="209">
        <v>1080</v>
      </c>
      <c r="I196" s="210"/>
      <c r="J196" s="211">
        <f>ROUND(I196*H196,2)</f>
        <v>0</v>
      </c>
      <c r="K196" s="207" t="s">
        <v>126</v>
      </c>
      <c r="L196" s="39"/>
      <c r="M196" s="212" t="s">
        <v>1</v>
      </c>
      <c r="N196" s="213" t="s">
        <v>38</v>
      </c>
      <c r="O196" s="7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AR196" s="13" t="s">
        <v>127</v>
      </c>
      <c r="AT196" s="13" t="s">
        <v>122</v>
      </c>
      <c r="AU196" s="13" t="s">
        <v>74</v>
      </c>
      <c r="AY196" s="13" t="s">
        <v>121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3" t="s">
        <v>74</v>
      </c>
      <c r="BK196" s="216">
        <f>ROUND(I196*H196,2)</f>
        <v>0</v>
      </c>
      <c r="BL196" s="13" t="s">
        <v>127</v>
      </c>
      <c r="BM196" s="13" t="s">
        <v>345</v>
      </c>
    </row>
    <row r="197" s="1" customFormat="1">
      <c r="B197" s="34"/>
      <c r="C197" s="35"/>
      <c r="D197" s="217" t="s">
        <v>129</v>
      </c>
      <c r="E197" s="35"/>
      <c r="F197" s="218" t="s">
        <v>346</v>
      </c>
      <c r="G197" s="35"/>
      <c r="H197" s="35"/>
      <c r="I197" s="140"/>
      <c r="J197" s="35"/>
      <c r="K197" s="35"/>
      <c r="L197" s="39"/>
      <c r="M197" s="219"/>
      <c r="N197" s="75"/>
      <c r="O197" s="75"/>
      <c r="P197" s="75"/>
      <c r="Q197" s="75"/>
      <c r="R197" s="75"/>
      <c r="S197" s="75"/>
      <c r="T197" s="76"/>
      <c r="AT197" s="13" t="s">
        <v>129</v>
      </c>
      <c r="AU197" s="13" t="s">
        <v>74</v>
      </c>
    </row>
    <row r="198" s="1" customFormat="1" ht="22.5" customHeight="1">
      <c r="B198" s="34"/>
      <c r="C198" s="205" t="s">
        <v>347</v>
      </c>
      <c r="D198" s="205" t="s">
        <v>122</v>
      </c>
      <c r="E198" s="206" t="s">
        <v>348</v>
      </c>
      <c r="F198" s="207" t="s">
        <v>349</v>
      </c>
      <c r="G198" s="208" t="s">
        <v>125</v>
      </c>
      <c r="H198" s="209">
        <v>24</v>
      </c>
      <c r="I198" s="210"/>
      <c r="J198" s="211">
        <f>ROUND(I198*H198,2)</f>
        <v>0</v>
      </c>
      <c r="K198" s="207" t="s">
        <v>126</v>
      </c>
      <c r="L198" s="39"/>
      <c r="M198" s="212" t="s">
        <v>1</v>
      </c>
      <c r="N198" s="213" t="s">
        <v>38</v>
      </c>
      <c r="O198" s="7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AR198" s="13" t="s">
        <v>127</v>
      </c>
      <c r="AT198" s="13" t="s">
        <v>122</v>
      </c>
      <c r="AU198" s="13" t="s">
        <v>74</v>
      </c>
      <c r="AY198" s="13" t="s">
        <v>121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3" t="s">
        <v>74</v>
      </c>
      <c r="BK198" s="216">
        <f>ROUND(I198*H198,2)</f>
        <v>0</v>
      </c>
      <c r="BL198" s="13" t="s">
        <v>127</v>
      </c>
      <c r="BM198" s="13" t="s">
        <v>350</v>
      </c>
    </row>
    <row r="199" s="1" customFormat="1">
      <c r="B199" s="34"/>
      <c r="C199" s="35"/>
      <c r="D199" s="217" t="s">
        <v>129</v>
      </c>
      <c r="E199" s="35"/>
      <c r="F199" s="218" t="s">
        <v>351</v>
      </c>
      <c r="G199" s="35"/>
      <c r="H199" s="35"/>
      <c r="I199" s="140"/>
      <c r="J199" s="35"/>
      <c r="K199" s="35"/>
      <c r="L199" s="39"/>
      <c r="M199" s="219"/>
      <c r="N199" s="75"/>
      <c r="O199" s="75"/>
      <c r="P199" s="75"/>
      <c r="Q199" s="75"/>
      <c r="R199" s="75"/>
      <c r="S199" s="75"/>
      <c r="T199" s="76"/>
      <c r="AT199" s="13" t="s">
        <v>129</v>
      </c>
      <c r="AU199" s="13" t="s">
        <v>74</v>
      </c>
    </row>
    <row r="200" s="1" customFormat="1" ht="22.5" customHeight="1">
      <c r="B200" s="34"/>
      <c r="C200" s="205" t="s">
        <v>352</v>
      </c>
      <c r="D200" s="205" t="s">
        <v>122</v>
      </c>
      <c r="E200" s="206" t="s">
        <v>353</v>
      </c>
      <c r="F200" s="207" t="s">
        <v>354</v>
      </c>
      <c r="G200" s="208" t="s">
        <v>125</v>
      </c>
      <c r="H200" s="209">
        <v>24</v>
      </c>
      <c r="I200" s="210"/>
      <c r="J200" s="211">
        <f>ROUND(I200*H200,2)</f>
        <v>0</v>
      </c>
      <c r="K200" s="207" t="s">
        <v>126</v>
      </c>
      <c r="L200" s="39"/>
      <c r="M200" s="212" t="s">
        <v>1</v>
      </c>
      <c r="N200" s="213" t="s">
        <v>38</v>
      </c>
      <c r="O200" s="7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AR200" s="13" t="s">
        <v>127</v>
      </c>
      <c r="AT200" s="13" t="s">
        <v>122</v>
      </c>
      <c r="AU200" s="13" t="s">
        <v>74</v>
      </c>
      <c r="AY200" s="13" t="s">
        <v>121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3" t="s">
        <v>74</v>
      </c>
      <c r="BK200" s="216">
        <f>ROUND(I200*H200,2)</f>
        <v>0</v>
      </c>
      <c r="BL200" s="13" t="s">
        <v>127</v>
      </c>
      <c r="BM200" s="13" t="s">
        <v>355</v>
      </c>
    </row>
    <row r="201" s="1" customFormat="1">
      <c r="B201" s="34"/>
      <c r="C201" s="35"/>
      <c r="D201" s="217" t="s">
        <v>129</v>
      </c>
      <c r="E201" s="35"/>
      <c r="F201" s="218" t="s">
        <v>356</v>
      </c>
      <c r="G201" s="35"/>
      <c r="H201" s="35"/>
      <c r="I201" s="140"/>
      <c r="J201" s="35"/>
      <c r="K201" s="35"/>
      <c r="L201" s="39"/>
      <c r="M201" s="219"/>
      <c r="N201" s="75"/>
      <c r="O201" s="75"/>
      <c r="P201" s="75"/>
      <c r="Q201" s="75"/>
      <c r="R201" s="75"/>
      <c r="S201" s="75"/>
      <c r="T201" s="76"/>
      <c r="AT201" s="13" t="s">
        <v>129</v>
      </c>
      <c r="AU201" s="13" t="s">
        <v>74</v>
      </c>
    </row>
    <row r="202" s="1" customFormat="1" ht="22.5" customHeight="1">
      <c r="B202" s="34"/>
      <c r="C202" s="205" t="s">
        <v>357</v>
      </c>
      <c r="D202" s="205" t="s">
        <v>122</v>
      </c>
      <c r="E202" s="206" t="s">
        <v>358</v>
      </c>
      <c r="F202" s="207" t="s">
        <v>359</v>
      </c>
      <c r="G202" s="208" t="s">
        <v>125</v>
      </c>
      <c r="H202" s="209">
        <v>14</v>
      </c>
      <c r="I202" s="210"/>
      <c r="J202" s="211">
        <f>ROUND(I202*H202,2)</f>
        <v>0</v>
      </c>
      <c r="K202" s="207" t="s">
        <v>126</v>
      </c>
      <c r="L202" s="39"/>
      <c r="M202" s="212" t="s">
        <v>1</v>
      </c>
      <c r="N202" s="213" t="s">
        <v>38</v>
      </c>
      <c r="O202" s="7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AR202" s="13" t="s">
        <v>127</v>
      </c>
      <c r="AT202" s="13" t="s">
        <v>122</v>
      </c>
      <c r="AU202" s="13" t="s">
        <v>74</v>
      </c>
      <c r="AY202" s="13" t="s">
        <v>121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3" t="s">
        <v>74</v>
      </c>
      <c r="BK202" s="216">
        <f>ROUND(I202*H202,2)</f>
        <v>0</v>
      </c>
      <c r="BL202" s="13" t="s">
        <v>127</v>
      </c>
      <c r="BM202" s="13" t="s">
        <v>360</v>
      </c>
    </row>
    <row r="203" s="1" customFormat="1">
      <c r="B203" s="34"/>
      <c r="C203" s="35"/>
      <c r="D203" s="217" t="s">
        <v>129</v>
      </c>
      <c r="E203" s="35"/>
      <c r="F203" s="218" t="s">
        <v>361</v>
      </c>
      <c r="G203" s="35"/>
      <c r="H203" s="35"/>
      <c r="I203" s="140"/>
      <c r="J203" s="35"/>
      <c r="K203" s="35"/>
      <c r="L203" s="39"/>
      <c r="M203" s="219"/>
      <c r="N203" s="75"/>
      <c r="O203" s="75"/>
      <c r="P203" s="75"/>
      <c r="Q203" s="75"/>
      <c r="R203" s="75"/>
      <c r="S203" s="75"/>
      <c r="T203" s="76"/>
      <c r="AT203" s="13" t="s">
        <v>129</v>
      </c>
      <c r="AU203" s="13" t="s">
        <v>74</v>
      </c>
    </row>
    <row r="204" s="1" customFormat="1" ht="22.5" customHeight="1">
      <c r="B204" s="34"/>
      <c r="C204" s="205" t="s">
        <v>362</v>
      </c>
      <c r="D204" s="205" t="s">
        <v>122</v>
      </c>
      <c r="E204" s="206" t="s">
        <v>363</v>
      </c>
      <c r="F204" s="207" t="s">
        <v>364</v>
      </c>
      <c r="G204" s="208" t="s">
        <v>125</v>
      </c>
      <c r="H204" s="209">
        <v>12</v>
      </c>
      <c r="I204" s="210"/>
      <c r="J204" s="211">
        <f>ROUND(I204*H204,2)</f>
        <v>0</v>
      </c>
      <c r="K204" s="207" t="s">
        <v>126</v>
      </c>
      <c r="L204" s="39"/>
      <c r="M204" s="212" t="s">
        <v>1</v>
      </c>
      <c r="N204" s="213" t="s">
        <v>38</v>
      </c>
      <c r="O204" s="75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AR204" s="13" t="s">
        <v>127</v>
      </c>
      <c r="AT204" s="13" t="s">
        <v>122</v>
      </c>
      <c r="AU204" s="13" t="s">
        <v>74</v>
      </c>
      <c r="AY204" s="13" t="s">
        <v>121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3" t="s">
        <v>74</v>
      </c>
      <c r="BK204" s="216">
        <f>ROUND(I204*H204,2)</f>
        <v>0</v>
      </c>
      <c r="BL204" s="13" t="s">
        <v>127</v>
      </c>
      <c r="BM204" s="13" t="s">
        <v>365</v>
      </c>
    </row>
    <row r="205" s="1" customFormat="1">
      <c r="B205" s="34"/>
      <c r="C205" s="35"/>
      <c r="D205" s="217" t="s">
        <v>129</v>
      </c>
      <c r="E205" s="35"/>
      <c r="F205" s="218" t="s">
        <v>366</v>
      </c>
      <c r="G205" s="35"/>
      <c r="H205" s="35"/>
      <c r="I205" s="140"/>
      <c r="J205" s="35"/>
      <c r="K205" s="35"/>
      <c r="L205" s="39"/>
      <c r="M205" s="219"/>
      <c r="N205" s="75"/>
      <c r="O205" s="75"/>
      <c r="P205" s="75"/>
      <c r="Q205" s="75"/>
      <c r="R205" s="75"/>
      <c r="S205" s="75"/>
      <c r="T205" s="76"/>
      <c r="AT205" s="13" t="s">
        <v>129</v>
      </c>
      <c r="AU205" s="13" t="s">
        <v>74</v>
      </c>
    </row>
    <row r="206" s="1" customFormat="1" ht="22.5" customHeight="1">
      <c r="B206" s="34"/>
      <c r="C206" s="205" t="s">
        <v>367</v>
      </c>
      <c r="D206" s="205" t="s">
        <v>122</v>
      </c>
      <c r="E206" s="206" t="s">
        <v>368</v>
      </c>
      <c r="F206" s="207" t="s">
        <v>369</v>
      </c>
      <c r="G206" s="208" t="s">
        <v>125</v>
      </c>
      <c r="H206" s="209">
        <v>8</v>
      </c>
      <c r="I206" s="210"/>
      <c r="J206" s="211">
        <f>ROUND(I206*H206,2)</f>
        <v>0</v>
      </c>
      <c r="K206" s="207" t="s">
        <v>126</v>
      </c>
      <c r="L206" s="39"/>
      <c r="M206" s="212" t="s">
        <v>1</v>
      </c>
      <c r="N206" s="213" t="s">
        <v>38</v>
      </c>
      <c r="O206" s="7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AR206" s="13" t="s">
        <v>127</v>
      </c>
      <c r="AT206" s="13" t="s">
        <v>122</v>
      </c>
      <c r="AU206" s="13" t="s">
        <v>74</v>
      </c>
      <c r="AY206" s="13" t="s">
        <v>121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3" t="s">
        <v>74</v>
      </c>
      <c r="BK206" s="216">
        <f>ROUND(I206*H206,2)</f>
        <v>0</v>
      </c>
      <c r="BL206" s="13" t="s">
        <v>127</v>
      </c>
      <c r="BM206" s="13" t="s">
        <v>370</v>
      </c>
    </row>
    <row r="207" s="1" customFormat="1">
      <c r="B207" s="34"/>
      <c r="C207" s="35"/>
      <c r="D207" s="217" t="s">
        <v>129</v>
      </c>
      <c r="E207" s="35"/>
      <c r="F207" s="218" t="s">
        <v>371</v>
      </c>
      <c r="G207" s="35"/>
      <c r="H207" s="35"/>
      <c r="I207" s="140"/>
      <c r="J207" s="35"/>
      <c r="K207" s="35"/>
      <c r="L207" s="39"/>
      <c r="M207" s="219"/>
      <c r="N207" s="75"/>
      <c r="O207" s="75"/>
      <c r="P207" s="75"/>
      <c r="Q207" s="75"/>
      <c r="R207" s="75"/>
      <c r="S207" s="75"/>
      <c r="T207" s="76"/>
      <c r="AT207" s="13" t="s">
        <v>129</v>
      </c>
      <c r="AU207" s="13" t="s">
        <v>74</v>
      </c>
    </row>
    <row r="208" s="1" customFormat="1" ht="22.5" customHeight="1">
      <c r="B208" s="34"/>
      <c r="C208" s="205" t="s">
        <v>372</v>
      </c>
      <c r="D208" s="205" t="s">
        <v>122</v>
      </c>
      <c r="E208" s="206" t="s">
        <v>373</v>
      </c>
      <c r="F208" s="207" t="s">
        <v>374</v>
      </c>
      <c r="G208" s="208" t="s">
        <v>228</v>
      </c>
      <c r="H208" s="209">
        <v>7600</v>
      </c>
      <c r="I208" s="210"/>
      <c r="J208" s="211">
        <f>ROUND(I208*H208,2)</f>
        <v>0</v>
      </c>
      <c r="K208" s="207" t="s">
        <v>126</v>
      </c>
      <c r="L208" s="39"/>
      <c r="M208" s="212" t="s">
        <v>1</v>
      </c>
      <c r="N208" s="213" t="s">
        <v>38</v>
      </c>
      <c r="O208" s="7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AR208" s="13" t="s">
        <v>127</v>
      </c>
      <c r="AT208" s="13" t="s">
        <v>122</v>
      </c>
      <c r="AU208" s="13" t="s">
        <v>74</v>
      </c>
      <c r="AY208" s="13" t="s">
        <v>121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3" t="s">
        <v>74</v>
      </c>
      <c r="BK208" s="216">
        <f>ROUND(I208*H208,2)</f>
        <v>0</v>
      </c>
      <c r="BL208" s="13" t="s">
        <v>127</v>
      </c>
      <c r="BM208" s="13" t="s">
        <v>375</v>
      </c>
    </row>
    <row r="209" s="1" customFormat="1">
      <c r="B209" s="34"/>
      <c r="C209" s="35"/>
      <c r="D209" s="217" t="s">
        <v>129</v>
      </c>
      <c r="E209" s="35"/>
      <c r="F209" s="218" t="s">
        <v>376</v>
      </c>
      <c r="G209" s="35"/>
      <c r="H209" s="35"/>
      <c r="I209" s="140"/>
      <c r="J209" s="35"/>
      <c r="K209" s="35"/>
      <c r="L209" s="39"/>
      <c r="M209" s="219"/>
      <c r="N209" s="75"/>
      <c r="O209" s="75"/>
      <c r="P209" s="75"/>
      <c r="Q209" s="75"/>
      <c r="R209" s="75"/>
      <c r="S209" s="75"/>
      <c r="T209" s="76"/>
      <c r="AT209" s="13" t="s">
        <v>129</v>
      </c>
      <c r="AU209" s="13" t="s">
        <v>74</v>
      </c>
    </row>
    <row r="210" s="1" customFormat="1" ht="22.5" customHeight="1">
      <c r="B210" s="34"/>
      <c r="C210" s="205" t="s">
        <v>377</v>
      </c>
      <c r="D210" s="205" t="s">
        <v>122</v>
      </c>
      <c r="E210" s="206" t="s">
        <v>378</v>
      </c>
      <c r="F210" s="207" t="s">
        <v>379</v>
      </c>
      <c r="G210" s="208" t="s">
        <v>228</v>
      </c>
      <c r="H210" s="209">
        <v>7600</v>
      </c>
      <c r="I210" s="210"/>
      <c r="J210" s="211">
        <f>ROUND(I210*H210,2)</f>
        <v>0</v>
      </c>
      <c r="K210" s="207" t="s">
        <v>126</v>
      </c>
      <c r="L210" s="39"/>
      <c r="M210" s="212" t="s">
        <v>1</v>
      </c>
      <c r="N210" s="213" t="s">
        <v>38</v>
      </c>
      <c r="O210" s="7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AR210" s="13" t="s">
        <v>127</v>
      </c>
      <c r="AT210" s="13" t="s">
        <v>122</v>
      </c>
      <c r="AU210" s="13" t="s">
        <v>74</v>
      </c>
      <c r="AY210" s="13" t="s">
        <v>121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3" t="s">
        <v>74</v>
      </c>
      <c r="BK210" s="216">
        <f>ROUND(I210*H210,2)</f>
        <v>0</v>
      </c>
      <c r="BL210" s="13" t="s">
        <v>127</v>
      </c>
      <c r="BM210" s="13" t="s">
        <v>380</v>
      </c>
    </row>
    <row r="211" s="1" customFormat="1">
      <c r="B211" s="34"/>
      <c r="C211" s="35"/>
      <c r="D211" s="217" t="s">
        <v>129</v>
      </c>
      <c r="E211" s="35"/>
      <c r="F211" s="218" t="s">
        <v>381</v>
      </c>
      <c r="G211" s="35"/>
      <c r="H211" s="35"/>
      <c r="I211" s="140"/>
      <c r="J211" s="35"/>
      <c r="K211" s="35"/>
      <c r="L211" s="39"/>
      <c r="M211" s="219"/>
      <c r="N211" s="75"/>
      <c r="O211" s="75"/>
      <c r="P211" s="75"/>
      <c r="Q211" s="75"/>
      <c r="R211" s="75"/>
      <c r="S211" s="75"/>
      <c r="T211" s="76"/>
      <c r="AT211" s="13" t="s">
        <v>129</v>
      </c>
      <c r="AU211" s="13" t="s">
        <v>74</v>
      </c>
    </row>
    <row r="212" s="1" customFormat="1" ht="22.5" customHeight="1">
      <c r="B212" s="34"/>
      <c r="C212" s="205" t="s">
        <v>382</v>
      </c>
      <c r="D212" s="205" t="s">
        <v>122</v>
      </c>
      <c r="E212" s="206" t="s">
        <v>383</v>
      </c>
      <c r="F212" s="207" t="s">
        <v>384</v>
      </c>
      <c r="G212" s="208" t="s">
        <v>228</v>
      </c>
      <c r="H212" s="209">
        <v>7600</v>
      </c>
      <c r="I212" s="210"/>
      <c r="J212" s="211">
        <f>ROUND(I212*H212,2)</f>
        <v>0</v>
      </c>
      <c r="K212" s="207" t="s">
        <v>126</v>
      </c>
      <c r="L212" s="39"/>
      <c r="M212" s="212" t="s">
        <v>1</v>
      </c>
      <c r="N212" s="213" t="s">
        <v>38</v>
      </c>
      <c r="O212" s="75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AR212" s="13" t="s">
        <v>127</v>
      </c>
      <c r="AT212" s="13" t="s">
        <v>122</v>
      </c>
      <c r="AU212" s="13" t="s">
        <v>74</v>
      </c>
      <c r="AY212" s="13" t="s">
        <v>121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3" t="s">
        <v>74</v>
      </c>
      <c r="BK212" s="216">
        <f>ROUND(I212*H212,2)</f>
        <v>0</v>
      </c>
      <c r="BL212" s="13" t="s">
        <v>127</v>
      </c>
      <c r="BM212" s="13" t="s">
        <v>385</v>
      </c>
    </row>
    <row r="213" s="1" customFormat="1">
      <c r="B213" s="34"/>
      <c r="C213" s="35"/>
      <c r="D213" s="217" t="s">
        <v>129</v>
      </c>
      <c r="E213" s="35"/>
      <c r="F213" s="218" t="s">
        <v>386</v>
      </c>
      <c r="G213" s="35"/>
      <c r="H213" s="35"/>
      <c r="I213" s="140"/>
      <c r="J213" s="35"/>
      <c r="K213" s="35"/>
      <c r="L213" s="39"/>
      <c r="M213" s="219"/>
      <c r="N213" s="75"/>
      <c r="O213" s="75"/>
      <c r="P213" s="75"/>
      <c r="Q213" s="75"/>
      <c r="R213" s="75"/>
      <c r="S213" s="75"/>
      <c r="T213" s="76"/>
      <c r="AT213" s="13" t="s">
        <v>129</v>
      </c>
      <c r="AU213" s="13" t="s">
        <v>74</v>
      </c>
    </row>
    <row r="214" s="1" customFormat="1" ht="22.5" customHeight="1">
      <c r="B214" s="34"/>
      <c r="C214" s="205" t="s">
        <v>387</v>
      </c>
      <c r="D214" s="205" t="s">
        <v>122</v>
      </c>
      <c r="E214" s="206" t="s">
        <v>388</v>
      </c>
      <c r="F214" s="207" t="s">
        <v>389</v>
      </c>
      <c r="G214" s="208" t="s">
        <v>390</v>
      </c>
      <c r="H214" s="209">
        <v>500</v>
      </c>
      <c r="I214" s="210"/>
      <c r="J214" s="211">
        <f>ROUND(I214*H214,2)</f>
        <v>0</v>
      </c>
      <c r="K214" s="207" t="s">
        <v>126</v>
      </c>
      <c r="L214" s="39"/>
      <c r="M214" s="212" t="s">
        <v>1</v>
      </c>
      <c r="N214" s="213" t="s">
        <v>38</v>
      </c>
      <c r="O214" s="7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AR214" s="13" t="s">
        <v>127</v>
      </c>
      <c r="AT214" s="13" t="s">
        <v>122</v>
      </c>
      <c r="AU214" s="13" t="s">
        <v>74</v>
      </c>
      <c r="AY214" s="13" t="s">
        <v>121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3" t="s">
        <v>74</v>
      </c>
      <c r="BK214" s="216">
        <f>ROUND(I214*H214,2)</f>
        <v>0</v>
      </c>
      <c r="BL214" s="13" t="s">
        <v>127</v>
      </c>
      <c r="BM214" s="13" t="s">
        <v>391</v>
      </c>
    </row>
    <row r="215" s="1" customFormat="1">
      <c r="B215" s="34"/>
      <c r="C215" s="35"/>
      <c r="D215" s="217" t="s">
        <v>129</v>
      </c>
      <c r="E215" s="35"/>
      <c r="F215" s="218" t="s">
        <v>392</v>
      </c>
      <c r="G215" s="35"/>
      <c r="H215" s="35"/>
      <c r="I215" s="140"/>
      <c r="J215" s="35"/>
      <c r="K215" s="35"/>
      <c r="L215" s="39"/>
      <c r="M215" s="219"/>
      <c r="N215" s="75"/>
      <c r="O215" s="75"/>
      <c r="P215" s="75"/>
      <c r="Q215" s="75"/>
      <c r="R215" s="75"/>
      <c r="S215" s="75"/>
      <c r="T215" s="76"/>
      <c r="AT215" s="13" t="s">
        <v>129</v>
      </c>
      <c r="AU215" s="13" t="s">
        <v>74</v>
      </c>
    </row>
    <row r="216" s="1" customFormat="1" ht="22.5" customHeight="1">
      <c r="B216" s="34"/>
      <c r="C216" s="205" t="s">
        <v>393</v>
      </c>
      <c r="D216" s="205" t="s">
        <v>122</v>
      </c>
      <c r="E216" s="206" t="s">
        <v>394</v>
      </c>
      <c r="F216" s="207" t="s">
        <v>395</v>
      </c>
      <c r="G216" s="208" t="s">
        <v>396</v>
      </c>
      <c r="H216" s="209">
        <v>20</v>
      </c>
      <c r="I216" s="210"/>
      <c r="J216" s="211">
        <f>ROUND(I216*H216,2)</f>
        <v>0</v>
      </c>
      <c r="K216" s="207" t="s">
        <v>126</v>
      </c>
      <c r="L216" s="39"/>
      <c r="M216" s="212" t="s">
        <v>1</v>
      </c>
      <c r="N216" s="213" t="s">
        <v>38</v>
      </c>
      <c r="O216" s="7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AR216" s="13" t="s">
        <v>127</v>
      </c>
      <c r="AT216" s="13" t="s">
        <v>122</v>
      </c>
      <c r="AU216" s="13" t="s">
        <v>74</v>
      </c>
      <c r="AY216" s="13" t="s">
        <v>121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3" t="s">
        <v>74</v>
      </c>
      <c r="BK216" s="216">
        <f>ROUND(I216*H216,2)</f>
        <v>0</v>
      </c>
      <c r="BL216" s="13" t="s">
        <v>127</v>
      </c>
      <c r="BM216" s="13" t="s">
        <v>397</v>
      </c>
    </row>
    <row r="217" s="1" customFormat="1">
      <c r="B217" s="34"/>
      <c r="C217" s="35"/>
      <c r="D217" s="217" t="s">
        <v>129</v>
      </c>
      <c r="E217" s="35"/>
      <c r="F217" s="218" t="s">
        <v>395</v>
      </c>
      <c r="G217" s="35"/>
      <c r="H217" s="35"/>
      <c r="I217" s="140"/>
      <c r="J217" s="35"/>
      <c r="K217" s="35"/>
      <c r="L217" s="39"/>
      <c r="M217" s="219"/>
      <c r="N217" s="75"/>
      <c r="O217" s="75"/>
      <c r="P217" s="75"/>
      <c r="Q217" s="75"/>
      <c r="R217" s="75"/>
      <c r="S217" s="75"/>
      <c r="T217" s="76"/>
      <c r="AT217" s="13" t="s">
        <v>129</v>
      </c>
      <c r="AU217" s="13" t="s">
        <v>74</v>
      </c>
    </row>
    <row r="218" s="1" customFormat="1" ht="22.5" customHeight="1">
      <c r="B218" s="34"/>
      <c r="C218" s="220" t="s">
        <v>398</v>
      </c>
      <c r="D218" s="220" t="s">
        <v>399</v>
      </c>
      <c r="E218" s="221" t="s">
        <v>400</v>
      </c>
      <c r="F218" s="222" t="s">
        <v>401</v>
      </c>
      <c r="G218" s="223" t="s">
        <v>125</v>
      </c>
      <c r="H218" s="224">
        <v>5</v>
      </c>
      <c r="I218" s="225"/>
      <c r="J218" s="226">
        <f>ROUND(I218*H218,2)</f>
        <v>0</v>
      </c>
      <c r="K218" s="222" t="s">
        <v>126</v>
      </c>
      <c r="L218" s="227"/>
      <c r="M218" s="228" t="s">
        <v>1</v>
      </c>
      <c r="N218" s="229" t="s">
        <v>38</v>
      </c>
      <c r="O218" s="7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AR218" s="13" t="s">
        <v>402</v>
      </c>
      <c r="AT218" s="13" t="s">
        <v>399</v>
      </c>
      <c r="AU218" s="13" t="s">
        <v>74</v>
      </c>
      <c r="AY218" s="13" t="s">
        <v>121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3" t="s">
        <v>74</v>
      </c>
      <c r="BK218" s="216">
        <f>ROUND(I218*H218,2)</f>
        <v>0</v>
      </c>
      <c r="BL218" s="13" t="s">
        <v>402</v>
      </c>
      <c r="BM218" s="13" t="s">
        <v>403</v>
      </c>
    </row>
    <row r="219" s="1" customFormat="1">
      <c r="B219" s="34"/>
      <c r="C219" s="35"/>
      <c r="D219" s="217" t="s">
        <v>129</v>
      </c>
      <c r="E219" s="35"/>
      <c r="F219" s="218" t="s">
        <v>401</v>
      </c>
      <c r="G219" s="35"/>
      <c r="H219" s="35"/>
      <c r="I219" s="140"/>
      <c r="J219" s="35"/>
      <c r="K219" s="35"/>
      <c r="L219" s="39"/>
      <c r="M219" s="219"/>
      <c r="N219" s="75"/>
      <c r="O219" s="75"/>
      <c r="P219" s="75"/>
      <c r="Q219" s="75"/>
      <c r="R219" s="75"/>
      <c r="S219" s="75"/>
      <c r="T219" s="76"/>
      <c r="AT219" s="13" t="s">
        <v>129</v>
      </c>
      <c r="AU219" s="13" t="s">
        <v>74</v>
      </c>
    </row>
    <row r="220" s="1" customFormat="1" ht="22.5" customHeight="1">
      <c r="B220" s="34"/>
      <c r="C220" s="220" t="s">
        <v>404</v>
      </c>
      <c r="D220" s="220" t="s">
        <v>399</v>
      </c>
      <c r="E220" s="221" t="s">
        <v>405</v>
      </c>
      <c r="F220" s="222" t="s">
        <v>406</v>
      </c>
      <c r="G220" s="223" t="s">
        <v>133</v>
      </c>
      <c r="H220" s="224">
        <v>751</v>
      </c>
      <c r="I220" s="225"/>
      <c r="J220" s="226">
        <f>ROUND(I220*H220,2)</f>
        <v>0</v>
      </c>
      <c r="K220" s="222" t="s">
        <v>126</v>
      </c>
      <c r="L220" s="227"/>
      <c r="M220" s="228" t="s">
        <v>1</v>
      </c>
      <c r="N220" s="229" t="s">
        <v>38</v>
      </c>
      <c r="O220" s="7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AR220" s="13" t="s">
        <v>402</v>
      </c>
      <c r="AT220" s="13" t="s">
        <v>399</v>
      </c>
      <c r="AU220" s="13" t="s">
        <v>74</v>
      </c>
      <c r="AY220" s="13" t="s">
        <v>121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3" t="s">
        <v>74</v>
      </c>
      <c r="BK220" s="216">
        <f>ROUND(I220*H220,2)</f>
        <v>0</v>
      </c>
      <c r="BL220" s="13" t="s">
        <v>402</v>
      </c>
      <c r="BM220" s="13" t="s">
        <v>407</v>
      </c>
    </row>
    <row r="221" s="1" customFormat="1">
      <c r="B221" s="34"/>
      <c r="C221" s="35"/>
      <c r="D221" s="217" t="s">
        <v>129</v>
      </c>
      <c r="E221" s="35"/>
      <c r="F221" s="218" t="s">
        <v>406</v>
      </c>
      <c r="G221" s="35"/>
      <c r="H221" s="35"/>
      <c r="I221" s="140"/>
      <c r="J221" s="35"/>
      <c r="K221" s="35"/>
      <c r="L221" s="39"/>
      <c r="M221" s="219"/>
      <c r="N221" s="75"/>
      <c r="O221" s="75"/>
      <c r="P221" s="75"/>
      <c r="Q221" s="75"/>
      <c r="R221" s="75"/>
      <c r="S221" s="75"/>
      <c r="T221" s="76"/>
      <c r="AT221" s="13" t="s">
        <v>129</v>
      </c>
      <c r="AU221" s="13" t="s">
        <v>74</v>
      </c>
    </row>
    <row r="222" s="1" customFormat="1" ht="22.5" customHeight="1">
      <c r="B222" s="34"/>
      <c r="C222" s="220" t="s">
        <v>408</v>
      </c>
      <c r="D222" s="220" t="s">
        <v>399</v>
      </c>
      <c r="E222" s="221" t="s">
        <v>409</v>
      </c>
      <c r="F222" s="222" t="s">
        <v>410</v>
      </c>
      <c r="G222" s="223" t="s">
        <v>125</v>
      </c>
      <c r="H222" s="224">
        <v>30</v>
      </c>
      <c r="I222" s="225"/>
      <c r="J222" s="226">
        <f>ROUND(I222*H222,2)</f>
        <v>0</v>
      </c>
      <c r="K222" s="222" t="s">
        <v>126</v>
      </c>
      <c r="L222" s="227"/>
      <c r="M222" s="228" t="s">
        <v>1</v>
      </c>
      <c r="N222" s="229" t="s">
        <v>38</v>
      </c>
      <c r="O222" s="7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AR222" s="13" t="s">
        <v>402</v>
      </c>
      <c r="AT222" s="13" t="s">
        <v>399</v>
      </c>
      <c r="AU222" s="13" t="s">
        <v>74</v>
      </c>
      <c r="AY222" s="13" t="s">
        <v>121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3" t="s">
        <v>74</v>
      </c>
      <c r="BK222" s="216">
        <f>ROUND(I222*H222,2)</f>
        <v>0</v>
      </c>
      <c r="BL222" s="13" t="s">
        <v>402</v>
      </c>
      <c r="BM222" s="13" t="s">
        <v>411</v>
      </c>
    </row>
    <row r="223" s="1" customFormat="1">
      <c r="B223" s="34"/>
      <c r="C223" s="35"/>
      <c r="D223" s="217" t="s">
        <v>129</v>
      </c>
      <c r="E223" s="35"/>
      <c r="F223" s="218" t="s">
        <v>410</v>
      </c>
      <c r="G223" s="35"/>
      <c r="H223" s="35"/>
      <c r="I223" s="140"/>
      <c r="J223" s="35"/>
      <c r="K223" s="35"/>
      <c r="L223" s="39"/>
      <c r="M223" s="219"/>
      <c r="N223" s="75"/>
      <c r="O223" s="75"/>
      <c r="P223" s="75"/>
      <c r="Q223" s="75"/>
      <c r="R223" s="75"/>
      <c r="S223" s="75"/>
      <c r="T223" s="76"/>
      <c r="AT223" s="13" t="s">
        <v>129</v>
      </c>
      <c r="AU223" s="13" t="s">
        <v>74</v>
      </c>
    </row>
    <row r="224" s="1" customFormat="1" ht="22.5" customHeight="1">
      <c r="B224" s="34"/>
      <c r="C224" s="220" t="s">
        <v>412</v>
      </c>
      <c r="D224" s="220" t="s">
        <v>399</v>
      </c>
      <c r="E224" s="221" t="s">
        <v>413</v>
      </c>
      <c r="F224" s="222" t="s">
        <v>414</v>
      </c>
      <c r="G224" s="223" t="s">
        <v>125</v>
      </c>
      <c r="H224" s="224">
        <v>220</v>
      </c>
      <c r="I224" s="225"/>
      <c r="J224" s="226">
        <f>ROUND(I224*H224,2)</f>
        <v>0</v>
      </c>
      <c r="K224" s="222" t="s">
        <v>126</v>
      </c>
      <c r="L224" s="227"/>
      <c r="M224" s="228" t="s">
        <v>1</v>
      </c>
      <c r="N224" s="229" t="s">
        <v>38</v>
      </c>
      <c r="O224" s="7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AR224" s="13" t="s">
        <v>402</v>
      </c>
      <c r="AT224" s="13" t="s">
        <v>399</v>
      </c>
      <c r="AU224" s="13" t="s">
        <v>74</v>
      </c>
      <c r="AY224" s="13" t="s">
        <v>121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3" t="s">
        <v>74</v>
      </c>
      <c r="BK224" s="216">
        <f>ROUND(I224*H224,2)</f>
        <v>0</v>
      </c>
      <c r="BL224" s="13" t="s">
        <v>402</v>
      </c>
      <c r="BM224" s="13" t="s">
        <v>415</v>
      </c>
    </row>
    <row r="225" s="1" customFormat="1">
      <c r="B225" s="34"/>
      <c r="C225" s="35"/>
      <c r="D225" s="217" t="s">
        <v>129</v>
      </c>
      <c r="E225" s="35"/>
      <c r="F225" s="218" t="s">
        <v>414</v>
      </c>
      <c r="G225" s="35"/>
      <c r="H225" s="35"/>
      <c r="I225" s="140"/>
      <c r="J225" s="35"/>
      <c r="K225" s="35"/>
      <c r="L225" s="39"/>
      <c r="M225" s="219"/>
      <c r="N225" s="75"/>
      <c r="O225" s="75"/>
      <c r="P225" s="75"/>
      <c r="Q225" s="75"/>
      <c r="R225" s="75"/>
      <c r="S225" s="75"/>
      <c r="T225" s="76"/>
      <c r="AT225" s="13" t="s">
        <v>129</v>
      </c>
      <c r="AU225" s="13" t="s">
        <v>74</v>
      </c>
    </row>
    <row r="226" s="1" customFormat="1" ht="22.5" customHeight="1">
      <c r="B226" s="34"/>
      <c r="C226" s="220" t="s">
        <v>416</v>
      </c>
      <c r="D226" s="220" t="s">
        <v>399</v>
      </c>
      <c r="E226" s="221" t="s">
        <v>417</v>
      </c>
      <c r="F226" s="222" t="s">
        <v>418</v>
      </c>
      <c r="G226" s="223" t="s">
        <v>125</v>
      </c>
      <c r="H226" s="224">
        <v>127</v>
      </c>
      <c r="I226" s="225"/>
      <c r="J226" s="226">
        <f>ROUND(I226*H226,2)</f>
        <v>0</v>
      </c>
      <c r="K226" s="222" t="s">
        <v>126</v>
      </c>
      <c r="L226" s="227"/>
      <c r="M226" s="228" t="s">
        <v>1</v>
      </c>
      <c r="N226" s="229" t="s">
        <v>38</v>
      </c>
      <c r="O226" s="7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AR226" s="13" t="s">
        <v>402</v>
      </c>
      <c r="AT226" s="13" t="s">
        <v>399</v>
      </c>
      <c r="AU226" s="13" t="s">
        <v>74</v>
      </c>
      <c r="AY226" s="13" t="s">
        <v>121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3" t="s">
        <v>74</v>
      </c>
      <c r="BK226" s="216">
        <f>ROUND(I226*H226,2)</f>
        <v>0</v>
      </c>
      <c r="BL226" s="13" t="s">
        <v>402</v>
      </c>
      <c r="BM226" s="13" t="s">
        <v>419</v>
      </c>
    </row>
    <row r="227" s="1" customFormat="1">
      <c r="B227" s="34"/>
      <c r="C227" s="35"/>
      <c r="D227" s="217" t="s">
        <v>129</v>
      </c>
      <c r="E227" s="35"/>
      <c r="F227" s="218" t="s">
        <v>418</v>
      </c>
      <c r="G227" s="35"/>
      <c r="H227" s="35"/>
      <c r="I227" s="140"/>
      <c r="J227" s="35"/>
      <c r="K227" s="35"/>
      <c r="L227" s="39"/>
      <c r="M227" s="219"/>
      <c r="N227" s="75"/>
      <c r="O227" s="75"/>
      <c r="P227" s="75"/>
      <c r="Q227" s="75"/>
      <c r="R227" s="75"/>
      <c r="S227" s="75"/>
      <c r="T227" s="76"/>
      <c r="AT227" s="13" t="s">
        <v>129</v>
      </c>
      <c r="AU227" s="13" t="s">
        <v>74</v>
      </c>
    </row>
    <row r="228" s="1" customFormat="1" ht="22.5" customHeight="1">
      <c r="B228" s="34"/>
      <c r="C228" s="220" t="s">
        <v>420</v>
      </c>
      <c r="D228" s="220" t="s">
        <v>399</v>
      </c>
      <c r="E228" s="221" t="s">
        <v>421</v>
      </c>
      <c r="F228" s="222" t="s">
        <v>422</v>
      </c>
      <c r="G228" s="223" t="s">
        <v>125</v>
      </c>
      <c r="H228" s="224">
        <v>8</v>
      </c>
      <c r="I228" s="225"/>
      <c r="J228" s="226">
        <f>ROUND(I228*H228,2)</f>
        <v>0</v>
      </c>
      <c r="K228" s="222" t="s">
        <v>126</v>
      </c>
      <c r="L228" s="227"/>
      <c r="M228" s="228" t="s">
        <v>1</v>
      </c>
      <c r="N228" s="229" t="s">
        <v>38</v>
      </c>
      <c r="O228" s="7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AR228" s="13" t="s">
        <v>402</v>
      </c>
      <c r="AT228" s="13" t="s">
        <v>399</v>
      </c>
      <c r="AU228" s="13" t="s">
        <v>74</v>
      </c>
      <c r="AY228" s="13" t="s">
        <v>121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3" t="s">
        <v>74</v>
      </c>
      <c r="BK228" s="216">
        <f>ROUND(I228*H228,2)</f>
        <v>0</v>
      </c>
      <c r="BL228" s="13" t="s">
        <v>402</v>
      </c>
      <c r="BM228" s="13" t="s">
        <v>423</v>
      </c>
    </row>
    <row r="229" s="1" customFormat="1">
      <c r="B229" s="34"/>
      <c r="C229" s="35"/>
      <c r="D229" s="217" t="s">
        <v>129</v>
      </c>
      <c r="E229" s="35"/>
      <c r="F229" s="218" t="s">
        <v>422</v>
      </c>
      <c r="G229" s="35"/>
      <c r="H229" s="35"/>
      <c r="I229" s="140"/>
      <c r="J229" s="35"/>
      <c r="K229" s="35"/>
      <c r="L229" s="39"/>
      <c r="M229" s="219"/>
      <c r="N229" s="75"/>
      <c r="O229" s="75"/>
      <c r="P229" s="75"/>
      <c r="Q229" s="75"/>
      <c r="R229" s="75"/>
      <c r="S229" s="75"/>
      <c r="T229" s="76"/>
      <c r="AT229" s="13" t="s">
        <v>129</v>
      </c>
      <c r="AU229" s="13" t="s">
        <v>74</v>
      </c>
    </row>
    <row r="230" s="1" customFormat="1" ht="22.5" customHeight="1">
      <c r="B230" s="34"/>
      <c r="C230" s="220" t="s">
        <v>424</v>
      </c>
      <c r="D230" s="220" t="s">
        <v>399</v>
      </c>
      <c r="E230" s="221" t="s">
        <v>425</v>
      </c>
      <c r="F230" s="222" t="s">
        <v>426</v>
      </c>
      <c r="G230" s="223" t="s">
        <v>125</v>
      </c>
      <c r="H230" s="224">
        <v>6</v>
      </c>
      <c r="I230" s="225"/>
      <c r="J230" s="226">
        <f>ROUND(I230*H230,2)</f>
        <v>0</v>
      </c>
      <c r="K230" s="222" t="s">
        <v>126</v>
      </c>
      <c r="L230" s="227"/>
      <c r="M230" s="228" t="s">
        <v>1</v>
      </c>
      <c r="N230" s="229" t="s">
        <v>38</v>
      </c>
      <c r="O230" s="75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AR230" s="13" t="s">
        <v>402</v>
      </c>
      <c r="AT230" s="13" t="s">
        <v>399</v>
      </c>
      <c r="AU230" s="13" t="s">
        <v>74</v>
      </c>
      <c r="AY230" s="13" t="s">
        <v>121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3" t="s">
        <v>74</v>
      </c>
      <c r="BK230" s="216">
        <f>ROUND(I230*H230,2)</f>
        <v>0</v>
      </c>
      <c r="BL230" s="13" t="s">
        <v>402</v>
      </c>
      <c r="BM230" s="13" t="s">
        <v>427</v>
      </c>
    </row>
    <row r="231" s="1" customFormat="1">
      <c r="B231" s="34"/>
      <c r="C231" s="35"/>
      <c r="D231" s="217" t="s">
        <v>129</v>
      </c>
      <c r="E231" s="35"/>
      <c r="F231" s="218" t="s">
        <v>426</v>
      </c>
      <c r="G231" s="35"/>
      <c r="H231" s="35"/>
      <c r="I231" s="140"/>
      <c r="J231" s="35"/>
      <c r="K231" s="35"/>
      <c r="L231" s="39"/>
      <c r="M231" s="219"/>
      <c r="N231" s="75"/>
      <c r="O231" s="75"/>
      <c r="P231" s="75"/>
      <c r="Q231" s="75"/>
      <c r="R231" s="75"/>
      <c r="S231" s="75"/>
      <c r="T231" s="76"/>
      <c r="AT231" s="13" t="s">
        <v>129</v>
      </c>
      <c r="AU231" s="13" t="s">
        <v>74</v>
      </c>
    </row>
    <row r="232" s="1" customFormat="1" ht="22.5" customHeight="1">
      <c r="B232" s="34"/>
      <c r="C232" s="220" t="s">
        <v>428</v>
      </c>
      <c r="D232" s="220" t="s">
        <v>399</v>
      </c>
      <c r="E232" s="221" t="s">
        <v>429</v>
      </c>
      <c r="F232" s="222" t="s">
        <v>430</v>
      </c>
      <c r="G232" s="223" t="s">
        <v>125</v>
      </c>
      <c r="H232" s="224">
        <v>40</v>
      </c>
      <c r="I232" s="225"/>
      <c r="J232" s="226">
        <f>ROUND(I232*H232,2)</f>
        <v>0</v>
      </c>
      <c r="K232" s="222" t="s">
        <v>126</v>
      </c>
      <c r="L232" s="227"/>
      <c r="M232" s="228" t="s">
        <v>1</v>
      </c>
      <c r="N232" s="229" t="s">
        <v>38</v>
      </c>
      <c r="O232" s="7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AR232" s="13" t="s">
        <v>402</v>
      </c>
      <c r="AT232" s="13" t="s">
        <v>399</v>
      </c>
      <c r="AU232" s="13" t="s">
        <v>74</v>
      </c>
      <c r="AY232" s="13" t="s">
        <v>121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3" t="s">
        <v>74</v>
      </c>
      <c r="BK232" s="216">
        <f>ROUND(I232*H232,2)</f>
        <v>0</v>
      </c>
      <c r="BL232" s="13" t="s">
        <v>402</v>
      </c>
      <c r="BM232" s="13" t="s">
        <v>431</v>
      </c>
    </row>
    <row r="233" s="1" customFormat="1">
      <c r="B233" s="34"/>
      <c r="C233" s="35"/>
      <c r="D233" s="217" t="s">
        <v>129</v>
      </c>
      <c r="E233" s="35"/>
      <c r="F233" s="218" t="s">
        <v>430</v>
      </c>
      <c r="G233" s="35"/>
      <c r="H233" s="35"/>
      <c r="I233" s="140"/>
      <c r="J233" s="35"/>
      <c r="K233" s="35"/>
      <c r="L233" s="39"/>
      <c r="M233" s="219"/>
      <c r="N233" s="75"/>
      <c r="O233" s="75"/>
      <c r="P233" s="75"/>
      <c r="Q233" s="75"/>
      <c r="R233" s="75"/>
      <c r="S233" s="75"/>
      <c r="T233" s="76"/>
      <c r="AT233" s="13" t="s">
        <v>129</v>
      </c>
      <c r="AU233" s="13" t="s">
        <v>74</v>
      </c>
    </row>
    <row r="234" s="1" customFormat="1" ht="22.5" customHeight="1">
      <c r="B234" s="34"/>
      <c r="C234" s="220" t="s">
        <v>432</v>
      </c>
      <c r="D234" s="220" t="s">
        <v>399</v>
      </c>
      <c r="E234" s="221" t="s">
        <v>433</v>
      </c>
      <c r="F234" s="222" t="s">
        <v>434</v>
      </c>
      <c r="G234" s="223" t="s">
        <v>125</v>
      </c>
      <c r="H234" s="224">
        <v>10</v>
      </c>
      <c r="I234" s="225"/>
      <c r="J234" s="226">
        <f>ROUND(I234*H234,2)</f>
        <v>0</v>
      </c>
      <c r="K234" s="222" t="s">
        <v>126</v>
      </c>
      <c r="L234" s="227"/>
      <c r="M234" s="228" t="s">
        <v>1</v>
      </c>
      <c r="N234" s="229" t="s">
        <v>38</v>
      </c>
      <c r="O234" s="7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AR234" s="13" t="s">
        <v>402</v>
      </c>
      <c r="AT234" s="13" t="s">
        <v>399</v>
      </c>
      <c r="AU234" s="13" t="s">
        <v>74</v>
      </c>
      <c r="AY234" s="13" t="s">
        <v>121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3" t="s">
        <v>74</v>
      </c>
      <c r="BK234" s="216">
        <f>ROUND(I234*H234,2)</f>
        <v>0</v>
      </c>
      <c r="BL234" s="13" t="s">
        <v>402</v>
      </c>
      <c r="BM234" s="13" t="s">
        <v>435</v>
      </c>
    </row>
    <row r="235" s="1" customFormat="1">
      <c r="B235" s="34"/>
      <c r="C235" s="35"/>
      <c r="D235" s="217" t="s">
        <v>129</v>
      </c>
      <c r="E235" s="35"/>
      <c r="F235" s="218" t="s">
        <v>434</v>
      </c>
      <c r="G235" s="35"/>
      <c r="H235" s="35"/>
      <c r="I235" s="140"/>
      <c r="J235" s="35"/>
      <c r="K235" s="35"/>
      <c r="L235" s="39"/>
      <c r="M235" s="219"/>
      <c r="N235" s="75"/>
      <c r="O235" s="75"/>
      <c r="P235" s="75"/>
      <c r="Q235" s="75"/>
      <c r="R235" s="75"/>
      <c r="S235" s="75"/>
      <c r="T235" s="76"/>
      <c r="AT235" s="13" t="s">
        <v>129</v>
      </c>
      <c r="AU235" s="13" t="s">
        <v>74</v>
      </c>
    </row>
    <row r="236" s="1" customFormat="1" ht="22.5" customHeight="1">
      <c r="B236" s="34"/>
      <c r="C236" s="220" t="s">
        <v>436</v>
      </c>
      <c r="D236" s="220" t="s">
        <v>399</v>
      </c>
      <c r="E236" s="221" t="s">
        <v>437</v>
      </c>
      <c r="F236" s="222" t="s">
        <v>438</v>
      </c>
      <c r="G236" s="223" t="s">
        <v>125</v>
      </c>
      <c r="H236" s="224">
        <v>53</v>
      </c>
      <c r="I236" s="225"/>
      <c r="J236" s="226">
        <f>ROUND(I236*H236,2)</f>
        <v>0</v>
      </c>
      <c r="K236" s="222" t="s">
        <v>126</v>
      </c>
      <c r="L236" s="227"/>
      <c r="M236" s="228" t="s">
        <v>1</v>
      </c>
      <c r="N236" s="229" t="s">
        <v>38</v>
      </c>
      <c r="O236" s="75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AR236" s="13" t="s">
        <v>402</v>
      </c>
      <c r="AT236" s="13" t="s">
        <v>399</v>
      </c>
      <c r="AU236" s="13" t="s">
        <v>74</v>
      </c>
      <c r="AY236" s="13" t="s">
        <v>121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3" t="s">
        <v>74</v>
      </c>
      <c r="BK236" s="216">
        <f>ROUND(I236*H236,2)</f>
        <v>0</v>
      </c>
      <c r="BL236" s="13" t="s">
        <v>402</v>
      </c>
      <c r="BM236" s="13" t="s">
        <v>439</v>
      </c>
    </row>
    <row r="237" s="1" customFormat="1">
      <c r="B237" s="34"/>
      <c r="C237" s="35"/>
      <c r="D237" s="217" t="s">
        <v>129</v>
      </c>
      <c r="E237" s="35"/>
      <c r="F237" s="218" t="s">
        <v>438</v>
      </c>
      <c r="G237" s="35"/>
      <c r="H237" s="35"/>
      <c r="I237" s="140"/>
      <c r="J237" s="35"/>
      <c r="K237" s="35"/>
      <c r="L237" s="39"/>
      <c r="M237" s="219"/>
      <c r="N237" s="75"/>
      <c r="O237" s="75"/>
      <c r="P237" s="75"/>
      <c r="Q237" s="75"/>
      <c r="R237" s="75"/>
      <c r="S237" s="75"/>
      <c r="T237" s="76"/>
      <c r="AT237" s="13" t="s">
        <v>129</v>
      </c>
      <c r="AU237" s="13" t="s">
        <v>74</v>
      </c>
    </row>
    <row r="238" s="1" customFormat="1" ht="22.5" customHeight="1">
      <c r="B238" s="34"/>
      <c r="C238" s="220" t="s">
        <v>440</v>
      </c>
      <c r="D238" s="220" t="s">
        <v>399</v>
      </c>
      <c r="E238" s="221" t="s">
        <v>441</v>
      </c>
      <c r="F238" s="222" t="s">
        <v>442</v>
      </c>
      <c r="G238" s="223" t="s">
        <v>125</v>
      </c>
      <c r="H238" s="224">
        <v>10</v>
      </c>
      <c r="I238" s="225"/>
      <c r="J238" s="226">
        <f>ROUND(I238*H238,2)</f>
        <v>0</v>
      </c>
      <c r="K238" s="222" t="s">
        <v>126</v>
      </c>
      <c r="L238" s="227"/>
      <c r="M238" s="228" t="s">
        <v>1</v>
      </c>
      <c r="N238" s="229" t="s">
        <v>38</v>
      </c>
      <c r="O238" s="75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AR238" s="13" t="s">
        <v>402</v>
      </c>
      <c r="AT238" s="13" t="s">
        <v>399</v>
      </c>
      <c r="AU238" s="13" t="s">
        <v>74</v>
      </c>
      <c r="AY238" s="13" t="s">
        <v>121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3" t="s">
        <v>74</v>
      </c>
      <c r="BK238" s="216">
        <f>ROUND(I238*H238,2)</f>
        <v>0</v>
      </c>
      <c r="BL238" s="13" t="s">
        <v>402</v>
      </c>
      <c r="BM238" s="13" t="s">
        <v>443</v>
      </c>
    </row>
    <row r="239" s="1" customFormat="1">
      <c r="B239" s="34"/>
      <c r="C239" s="35"/>
      <c r="D239" s="217" t="s">
        <v>129</v>
      </c>
      <c r="E239" s="35"/>
      <c r="F239" s="218" t="s">
        <v>442</v>
      </c>
      <c r="G239" s="35"/>
      <c r="H239" s="35"/>
      <c r="I239" s="140"/>
      <c r="J239" s="35"/>
      <c r="K239" s="35"/>
      <c r="L239" s="39"/>
      <c r="M239" s="219"/>
      <c r="N239" s="75"/>
      <c r="O239" s="75"/>
      <c r="P239" s="75"/>
      <c r="Q239" s="75"/>
      <c r="R239" s="75"/>
      <c r="S239" s="75"/>
      <c r="T239" s="76"/>
      <c r="AT239" s="13" t="s">
        <v>129</v>
      </c>
      <c r="AU239" s="13" t="s">
        <v>74</v>
      </c>
    </row>
    <row r="240" s="1" customFormat="1" ht="22.5" customHeight="1">
      <c r="B240" s="34"/>
      <c r="C240" s="220" t="s">
        <v>444</v>
      </c>
      <c r="D240" s="220" t="s">
        <v>399</v>
      </c>
      <c r="E240" s="221" t="s">
        <v>445</v>
      </c>
      <c r="F240" s="222" t="s">
        <v>446</v>
      </c>
      <c r="G240" s="223" t="s">
        <v>125</v>
      </c>
      <c r="H240" s="224">
        <v>2</v>
      </c>
      <c r="I240" s="225"/>
      <c r="J240" s="226">
        <f>ROUND(I240*H240,2)</f>
        <v>0</v>
      </c>
      <c r="K240" s="222" t="s">
        <v>126</v>
      </c>
      <c r="L240" s="227"/>
      <c r="M240" s="228" t="s">
        <v>1</v>
      </c>
      <c r="N240" s="229" t="s">
        <v>38</v>
      </c>
      <c r="O240" s="7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AR240" s="13" t="s">
        <v>402</v>
      </c>
      <c r="AT240" s="13" t="s">
        <v>399</v>
      </c>
      <c r="AU240" s="13" t="s">
        <v>74</v>
      </c>
      <c r="AY240" s="13" t="s">
        <v>121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3" t="s">
        <v>74</v>
      </c>
      <c r="BK240" s="216">
        <f>ROUND(I240*H240,2)</f>
        <v>0</v>
      </c>
      <c r="BL240" s="13" t="s">
        <v>402</v>
      </c>
      <c r="BM240" s="13" t="s">
        <v>447</v>
      </c>
    </row>
    <row r="241" s="1" customFormat="1">
      <c r="B241" s="34"/>
      <c r="C241" s="35"/>
      <c r="D241" s="217" t="s">
        <v>129</v>
      </c>
      <c r="E241" s="35"/>
      <c r="F241" s="218" t="s">
        <v>446</v>
      </c>
      <c r="G241" s="35"/>
      <c r="H241" s="35"/>
      <c r="I241" s="140"/>
      <c r="J241" s="35"/>
      <c r="K241" s="35"/>
      <c r="L241" s="39"/>
      <c r="M241" s="219"/>
      <c r="N241" s="75"/>
      <c r="O241" s="75"/>
      <c r="P241" s="75"/>
      <c r="Q241" s="75"/>
      <c r="R241" s="75"/>
      <c r="S241" s="75"/>
      <c r="T241" s="76"/>
      <c r="AT241" s="13" t="s">
        <v>129</v>
      </c>
      <c r="AU241" s="13" t="s">
        <v>74</v>
      </c>
    </row>
    <row r="242" s="1" customFormat="1" ht="22.5" customHeight="1">
      <c r="B242" s="34"/>
      <c r="C242" s="220" t="s">
        <v>448</v>
      </c>
      <c r="D242" s="220" t="s">
        <v>399</v>
      </c>
      <c r="E242" s="221" t="s">
        <v>449</v>
      </c>
      <c r="F242" s="222" t="s">
        <v>450</v>
      </c>
      <c r="G242" s="223" t="s">
        <v>125</v>
      </c>
      <c r="H242" s="224">
        <v>20</v>
      </c>
      <c r="I242" s="225"/>
      <c r="J242" s="226">
        <f>ROUND(I242*H242,2)</f>
        <v>0</v>
      </c>
      <c r="K242" s="222" t="s">
        <v>126</v>
      </c>
      <c r="L242" s="227"/>
      <c r="M242" s="228" t="s">
        <v>1</v>
      </c>
      <c r="N242" s="229" t="s">
        <v>38</v>
      </c>
      <c r="O242" s="75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AR242" s="13" t="s">
        <v>402</v>
      </c>
      <c r="AT242" s="13" t="s">
        <v>399</v>
      </c>
      <c r="AU242" s="13" t="s">
        <v>74</v>
      </c>
      <c r="AY242" s="13" t="s">
        <v>121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3" t="s">
        <v>74</v>
      </c>
      <c r="BK242" s="216">
        <f>ROUND(I242*H242,2)</f>
        <v>0</v>
      </c>
      <c r="BL242" s="13" t="s">
        <v>402</v>
      </c>
      <c r="BM242" s="13" t="s">
        <v>451</v>
      </c>
    </row>
    <row r="243" s="1" customFormat="1">
      <c r="B243" s="34"/>
      <c r="C243" s="35"/>
      <c r="D243" s="217" t="s">
        <v>129</v>
      </c>
      <c r="E243" s="35"/>
      <c r="F243" s="218" t="s">
        <v>450</v>
      </c>
      <c r="G243" s="35"/>
      <c r="H243" s="35"/>
      <c r="I243" s="140"/>
      <c r="J243" s="35"/>
      <c r="K243" s="35"/>
      <c r="L243" s="39"/>
      <c r="M243" s="219"/>
      <c r="N243" s="75"/>
      <c r="O243" s="75"/>
      <c r="P243" s="75"/>
      <c r="Q243" s="75"/>
      <c r="R243" s="75"/>
      <c r="S243" s="75"/>
      <c r="T243" s="76"/>
      <c r="AT243" s="13" t="s">
        <v>129</v>
      </c>
      <c r="AU243" s="13" t="s">
        <v>74</v>
      </c>
    </row>
    <row r="244" s="1" customFormat="1" ht="22.5" customHeight="1">
      <c r="B244" s="34"/>
      <c r="C244" s="220" t="s">
        <v>452</v>
      </c>
      <c r="D244" s="220" t="s">
        <v>399</v>
      </c>
      <c r="E244" s="221" t="s">
        <v>453</v>
      </c>
      <c r="F244" s="222" t="s">
        <v>454</v>
      </c>
      <c r="G244" s="223" t="s">
        <v>228</v>
      </c>
      <c r="H244" s="224">
        <v>105</v>
      </c>
      <c r="I244" s="225"/>
      <c r="J244" s="226">
        <f>ROUND(I244*H244,2)</f>
        <v>0</v>
      </c>
      <c r="K244" s="222" t="s">
        <v>126</v>
      </c>
      <c r="L244" s="227"/>
      <c r="M244" s="228" t="s">
        <v>1</v>
      </c>
      <c r="N244" s="229" t="s">
        <v>38</v>
      </c>
      <c r="O244" s="7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AR244" s="13" t="s">
        <v>402</v>
      </c>
      <c r="AT244" s="13" t="s">
        <v>399</v>
      </c>
      <c r="AU244" s="13" t="s">
        <v>74</v>
      </c>
      <c r="AY244" s="13" t="s">
        <v>121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3" t="s">
        <v>74</v>
      </c>
      <c r="BK244" s="216">
        <f>ROUND(I244*H244,2)</f>
        <v>0</v>
      </c>
      <c r="BL244" s="13" t="s">
        <v>402</v>
      </c>
      <c r="BM244" s="13" t="s">
        <v>455</v>
      </c>
    </row>
    <row r="245" s="1" customFormat="1">
      <c r="B245" s="34"/>
      <c r="C245" s="35"/>
      <c r="D245" s="217" t="s">
        <v>129</v>
      </c>
      <c r="E245" s="35"/>
      <c r="F245" s="218" t="s">
        <v>454</v>
      </c>
      <c r="G245" s="35"/>
      <c r="H245" s="35"/>
      <c r="I245" s="140"/>
      <c r="J245" s="35"/>
      <c r="K245" s="35"/>
      <c r="L245" s="39"/>
      <c r="M245" s="219"/>
      <c r="N245" s="75"/>
      <c r="O245" s="75"/>
      <c r="P245" s="75"/>
      <c r="Q245" s="75"/>
      <c r="R245" s="75"/>
      <c r="S245" s="75"/>
      <c r="T245" s="76"/>
      <c r="AT245" s="13" t="s">
        <v>129</v>
      </c>
      <c r="AU245" s="13" t="s">
        <v>74</v>
      </c>
    </row>
    <row r="246" s="1" customFormat="1" ht="22.5" customHeight="1">
      <c r="B246" s="34"/>
      <c r="C246" s="220" t="s">
        <v>456</v>
      </c>
      <c r="D246" s="220" t="s">
        <v>399</v>
      </c>
      <c r="E246" s="221" t="s">
        <v>457</v>
      </c>
      <c r="F246" s="222" t="s">
        <v>458</v>
      </c>
      <c r="G246" s="223" t="s">
        <v>228</v>
      </c>
      <c r="H246" s="224">
        <v>80</v>
      </c>
      <c r="I246" s="225"/>
      <c r="J246" s="226">
        <f>ROUND(I246*H246,2)</f>
        <v>0</v>
      </c>
      <c r="K246" s="222" t="s">
        <v>126</v>
      </c>
      <c r="L246" s="227"/>
      <c r="M246" s="228" t="s">
        <v>1</v>
      </c>
      <c r="N246" s="229" t="s">
        <v>38</v>
      </c>
      <c r="O246" s="75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AR246" s="13" t="s">
        <v>402</v>
      </c>
      <c r="AT246" s="13" t="s">
        <v>399</v>
      </c>
      <c r="AU246" s="13" t="s">
        <v>74</v>
      </c>
      <c r="AY246" s="13" t="s">
        <v>121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3" t="s">
        <v>74</v>
      </c>
      <c r="BK246" s="216">
        <f>ROUND(I246*H246,2)</f>
        <v>0</v>
      </c>
      <c r="BL246" s="13" t="s">
        <v>402</v>
      </c>
      <c r="BM246" s="13" t="s">
        <v>459</v>
      </c>
    </row>
    <row r="247" s="1" customFormat="1">
      <c r="B247" s="34"/>
      <c r="C247" s="35"/>
      <c r="D247" s="217" t="s">
        <v>129</v>
      </c>
      <c r="E247" s="35"/>
      <c r="F247" s="218" t="s">
        <v>458</v>
      </c>
      <c r="G247" s="35"/>
      <c r="H247" s="35"/>
      <c r="I247" s="140"/>
      <c r="J247" s="35"/>
      <c r="K247" s="35"/>
      <c r="L247" s="39"/>
      <c r="M247" s="219"/>
      <c r="N247" s="75"/>
      <c r="O247" s="75"/>
      <c r="P247" s="75"/>
      <c r="Q247" s="75"/>
      <c r="R247" s="75"/>
      <c r="S247" s="75"/>
      <c r="T247" s="76"/>
      <c r="AT247" s="13" t="s">
        <v>129</v>
      </c>
      <c r="AU247" s="13" t="s">
        <v>74</v>
      </c>
    </row>
    <row r="248" s="1" customFormat="1" ht="22.5" customHeight="1">
      <c r="B248" s="34"/>
      <c r="C248" s="220" t="s">
        <v>460</v>
      </c>
      <c r="D248" s="220" t="s">
        <v>399</v>
      </c>
      <c r="E248" s="221" t="s">
        <v>461</v>
      </c>
      <c r="F248" s="222" t="s">
        <v>462</v>
      </c>
      <c r="G248" s="223" t="s">
        <v>125</v>
      </c>
      <c r="H248" s="224">
        <v>14</v>
      </c>
      <c r="I248" s="225"/>
      <c r="J248" s="226">
        <f>ROUND(I248*H248,2)</f>
        <v>0</v>
      </c>
      <c r="K248" s="222" t="s">
        <v>126</v>
      </c>
      <c r="L248" s="227"/>
      <c r="M248" s="228" t="s">
        <v>1</v>
      </c>
      <c r="N248" s="229" t="s">
        <v>38</v>
      </c>
      <c r="O248" s="7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AR248" s="13" t="s">
        <v>402</v>
      </c>
      <c r="AT248" s="13" t="s">
        <v>399</v>
      </c>
      <c r="AU248" s="13" t="s">
        <v>74</v>
      </c>
      <c r="AY248" s="13" t="s">
        <v>121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3" t="s">
        <v>74</v>
      </c>
      <c r="BK248" s="216">
        <f>ROUND(I248*H248,2)</f>
        <v>0</v>
      </c>
      <c r="BL248" s="13" t="s">
        <v>402</v>
      </c>
      <c r="BM248" s="13" t="s">
        <v>463</v>
      </c>
    </row>
    <row r="249" s="1" customFormat="1">
      <c r="B249" s="34"/>
      <c r="C249" s="35"/>
      <c r="D249" s="217" t="s">
        <v>129</v>
      </c>
      <c r="E249" s="35"/>
      <c r="F249" s="218" t="s">
        <v>462</v>
      </c>
      <c r="G249" s="35"/>
      <c r="H249" s="35"/>
      <c r="I249" s="140"/>
      <c r="J249" s="35"/>
      <c r="K249" s="35"/>
      <c r="L249" s="39"/>
      <c r="M249" s="219"/>
      <c r="N249" s="75"/>
      <c r="O249" s="75"/>
      <c r="P249" s="75"/>
      <c r="Q249" s="75"/>
      <c r="R249" s="75"/>
      <c r="S249" s="75"/>
      <c r="T249" s="76"/>
      <c r="AT249" s="13" t="s">
        <v>129</v>
      </c>
      <c r="AU249" s="13" t="s">
        <v>74</v>
      </c>
    </row>
    <row r="250" s="1" customFormat="1" ht="22.5" customHeight="1">
      <c r="B250" s="34"/>
      <c r="C250" s="220" t="s">
        <v>464</v>
      </c>
      <c r="D250" s="220" t="s">
        <v>399</v>
      </c>
      <c r="E250" s="221" t="s">
        <v>465</v>
      </c>
      <c r="F250" s="222" t="s">
        <v>466</v>
      </c>
      <c r="G250" s="223" t="s">
        <v>125</v>
      </c>
      <c r="H250" s="224">
        <v>4</v>
      </c>
      <c r="I250" s="225"/>
      <c r="J250" s="226">
        <f>ROUND(I250*H250,2)</f>
        <v>0</v>
      </c>
      <c r="K250" s="222" t="s">
        <v>126</v>
      </c>
      <c r="L250" s="227"/>
      <c r="M250" s="228" t="s">
        <v>1</v>
      </c>
      <c r="N250" s="229" t="s">
        <v>38</v>
      </c>
      <c r="O250" s="75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AR250" s="13" t="s">
        <v>402</v>
      </c>
      <c r="AT250" s="13" t="s">
        <v>399</v>
      </c>
      <c r="AU250" s="13" t="s">
        <v>74</v>
      </c>
      <c r="AY250" s="13" t="s">
        <v>121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3" t="s">
        <v>74</v>
      </c>
      <c r="BK250" s="216">
        <f>ROUND(I250*H250,2)</f>
        <v>0</v>
      </c>
      <c r="BL250" s="13" t="s">
        <v>402</v>
      </c>
      <c r="BM250" s="13" t="s">
        <v>467</v>
      </c>
    </row>
    <row r="251" s="1" customFormat="1">
      <c r="B251" s="34"/>
      <c r="C251" s="35"/>
      <c r="D251" s="217" t="s">
        <v>129</v>
      </c>
      <c r="E251" s="35"/>
      <c r="F251" s="218" t="s">
        <v>466</v>
      </c>
      <c r="G251" s="35"/>
      <c r="H251" s="35"/>
      <c r="I251" s="140"/>
      <c r="J251" s="35"/>
      <c r="K251" s="35"/>
      <c r="L251" s="39"/>
      <c r="M251" s="219"/>
      <c r="N251" s="75"/>
      <c r="O251" s="75"/>
      <c r="P251" s="75"/>
      <c r="Q251" s="75"/>
      <c r="R251" s="75"/>
      <c r="S251" s="75"/>
      <c r="T251" s="76"/>
      <c r="AT251" s="13" t="s">
        <v>129</v>
      </c>
      <c r="AU251" s="13" t="s">
        <v>74</v>
      </c>
    </row>
    <row r="252" s="1" customFormat="1" ht="22.5" customHeight="1">
      <c r="B252" s="34"/>
      <c r="C252" s="220" t="s">
        <v>468</v>
      </c>
      <c r="D252" s="220" t="s">
        <v>399</v>
      </c>
      <c r="E252" s="221" t="s">
        <v>469</v>
      </c>
      <c r="F252" s="222" t="s">
        <v>470</v>
      </c>
      <c r="G252" s="223" t="s">
        <v>125</v>
      </c>
      <c r="H252" s="224">
        <v>6</v>
      </c>
      <c r="I252" s="225"/>
      <c r="J252" s="226">
        <f>ROUND(I252*H252,2)</f>
        <v>0</v>
      </c>
      <c r="K252" s="222" t="s">
        <v>126</v>
      </c>
      <c r="L252" s="227"/>
      <c r="M252" s="228" t="s">
        <v>1</v>
      </c>
      <c r="N252" s="229" t="s">
        <v>38</v>
      </c>
      <c r="O252" s="7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AR252" s="13" t="s">
        <v>402</v>
      </c>
      <c r="AT252" s="13" t="s">
        <v>399</v>
      </c>
      <c r="AU252" s="13" t="s">
        <v>74</v>
      </c>
      <c r="AY252" s="13" t="s">
        <v>121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3" t="s">
        <v>74</v>
      </c>
      <c r="BK252" s="216">
        <f>ROUND(I252*H252,2)</f>
        <v>0</v>
      </c>
      <c r="BL252" s="13" t="s">
        <v>402</v>
      </c>
      <c r="BM252" s="13" t="s">
        <v>471</v>
      </c>
    </row>
    <row r="253" s="1" customFormat="1">
      <c r="B253" s="34"/>
      <c r="C253" s="35"/>
      <c r="D253" s="217" t="s">
        <v>129</v>
      </c>
      <c r="E253" s="35"/>
      <c r="F253" s="218" t="s">
        <v>470</v>
      </c>
      <c r="G253" s="35"/>
      <c r="H253" s="35"/>
      <c r="I253" s="140"/>
      <c r="J253" s="35"/>
      <c r="K253" s="35"/>
      <c r="L253" s="39"/>
      <c r="M253" s="219"/>
      <c r="N253" s="75"/>
      <c r="O253" s="75"/>
      <c r="P253" s="75"/>
      <c r="Q253" s="75"/>
      <c r="R253" s="75"/>
      <c r="S253" s="75"/>
      <c r="T253" s="76"/>
      <c r="AT253" s="13" t="s">
        <v>129</v>
      </c>
      <c r="AU253" s="13" t="s">
        <v>74</v>
      </c>
    </row>
    <row r="254" s="1" customFormat="1" ht="22.5" customHeight="1">
      <c r="B254" s="34"/>
      <c r="C254" s="220" t="s">
        <v>472</v>
      </c>
      <c r="D254" s="220" t="s">
        <v>399</v>
      </c>
      <c r="E254" s="221" t="s">
        <v>473</v>
      </c>
      <c r="F254" s="222" t="s">
        <v>474</v>
      </c>
      <c r="G254" s="223" t="s">
        <v>125</v>
      </c>
      <c r="H254" s="224">
        <v>12</v>
      </c>
      <c r="I254" s="225"/>
      <c r="J254" s="226">
        <f>ROUND(I254*H254,2)</f>
        <v>0</v>
      </c>
      <c r="K254" s="222" t="s">
        <v>126</v>
      </c>
      <c r="L254" s="227"/>
      <c r="M254" s="228" t="s">
        <v>1</v>
      </c>
      <c r="N254" s="229" t="s">
        <v>38</v>
      </c>
      <c r="O254" s="7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AR254" s="13" t="s">
        <v>402</v>
      </c>
      <c r="AT254" s="13" t="s">
        <v>399</v>
      </c>
      <c r="AU254" s="13" t="s">
        <v>74</v>
      </c>
      <c r="AY254" s="13" t="s">
        <v>121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3" t="s">
        <v>74</v>
      </c>
      <c r="BK254" s="216">
        <f>ROUND(I254*H254,2)</f>
        <v>0</v>
      </c>
      <c r="BL254" s="13" t="s">
        <v>402</v>
      </c>
      <c r="BM254" s="13" t="s">
        <v>475</v>
      </c>
    </row>
    <row r="255" s="1" customFormat="1">
      <c r="B255" s="34"/>
      <c r="C255" s="35"/>
      <c r="D255" s="217" t="s">
        <v>129</v>
      </c>
      <c r="E255" s="35"/>
      <c r="F255" s="218" t="s">
        <v>474</v>
      </c>
      <c r="G255" s="35"/>
      <c r="H255" s="35"/>
      <c r="I255" s="140"/>
      <c r="J255" s="35"/>
      <c r="K255" s="35"/>
      <c r="L255" s="39"/>
      <c r="M255" s="219"/>
      <c r="N255" s="75"/>
      <c r="O255" s="75"/>
      <c r="P255" s="75"/>
      <c r="Q255" s="75"/>
      <c r="R255" s="75"/>
      <c r="S255" s="75"/>
      <c r="T255" s="76"/>
      <c r="AT255" s="13" t="s">
        <v>129</v>
      </c>
      <c r="AU255" s="13" t="s">
        <v>74</v>
      </c>
    </row>
    <row r="256" s="1" customFormat="1" ht="22.5" customHeight="1">
      <c r="B256" s="34"/>
      <c r="C256" s="220" t="s">
        <v>476</v>
      </c>
      <c r="D256" s="220" t="s">
        <v>399</v>
      </c>
      <c r="E256" s="221" t="s">
        <v>477</v>
      </c>
      <c r="F256" s="222" t="s">
        <v>478</v>
      </c>
      <c r="G256" s="223" t="s">
        <v>125</v>
      </c>
      <c r="H256" s="224">
        <v>127</v>
      </c>
      <c r="I256" s="225"/>
      <c r="J256" s="226">
        <f>ROUND(I256*H256,2)</f>
        <v>0</v>
      </c>
      <c r="K256" s="222" t="s">
        <v>126</v>
      </c>
      <c r="L256" s="227"/>
      <c r="M256" s="228" t="s">
        <v>1</v>
      </c>
      <c r="N256" s="229" t="s">
        <v>38</v>
      </c>
      <c r="O256" s="7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AR256" s="13" t="s">
        <v>402</v>
      </c>
      <c r="AT256" s="13" t="s">
        <v>399</v>
      </c>
      <c r="AU256" s="13" t="s">
        <v>74</v>
      </c>
      <c r="AY256" s="13" t="s">
        <v>121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3" t="s">
        <v>74</v>
      </c>
      <c r="BK256" s="216">
        <f>ROUND(I256*H256,2)</f>
        <v>0</v>
      </c>
      <c r="BL256" s="13" t="s">
        <v>402</v>
      </c>
      <c r="BM256" s="13" t="s">
        <v>479</v>
      </c>
    </row>
    <row r="257" s="1" customFormat="1">
      <c r="B257" s="34"/>
      <c r="C257" s="35"/>
      <c r="D257" s="217" t="s">
        <v>129</v>
      </c>
      <c r="E257" s="35"/>
      <c r="F257" s="218" t="s">
        <v>478</v>
      </c>
      <c r="G257" s="35"/>
      <c r="H257" s="35"/>
      <c r="I257" s="140"/>
      <c r="J257" s="35"/>
      <c r="K257" s="35"/>
      <c r="L257" s="39"/>
      <c r="M257" s="219"/>
      <c r="N257" s="75"/>
      <c r="O257" s="75"/>
      <c r="P257" s="75"/>
      <c r="Q257" s="75"/>
      <c r="R257" s="75"/>
      <c r="S257" s="75"/>
      <c r="T257" s="76"/>
      <c r="AT257" s="13" t="s">
        <v>129</v>
      </c>
      <c r="AU257" s="13" t="s">
        <v>74</v>
      </c>
    </row>
    <row r="258" s="1" customFormat="1" ht="22.5" customHeight="1">
      <c r="B258" s="34"/>
      <c r="C258" s="220" t="s">
        <v>480</v>
      </c>
      <c r="D258" s="220" t="s">
        <v>399</v>
      </c>
      <c r="E258" s="221" t="s">
        <v>481</v>
      </c>
      <c r="F258" s="222" t="s">
        <v>482</v>
      </c>
      <c r="G258" s="223" t="s">
        <v>125</v>
      </c>
      <c r="H258" s="224">
        <v>20</v>
      </c>
      <c r="I258" s="225"/>
      <c r="J258" s="226">
        <f>ROUND(I258*H258,2)</f>
        <v>0</v>
      </c>
      <c r="K258" s="222" t="s">
        <v>126</v>
      </c>
      <c r="L258" s="227"/>
      <c r="M258" s="228" t="s">
        <v>1</v>
      </c>
      <c r="N258" s="229" t="s">
        <v>38</v>
      </c>
      <c r="O258" s="75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AR258" s="13" t="s">
        <v>402</v>
      </c>
      <c r="AT258" s="13" t="s">
        <v>399</v>
      </c>
      <c r="AU258" s="13" t="s">
        <v>74</v>
      </c>
      <c r="AY258" s="13" t="s">
        <v>121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3" t="s">
        <v>74</v>
      </c>
      <c r="BK258" s="216">
        <f>ROUND(I258*H258,2)</f>
        <v>0</v>
      </c>
      <c r="BL258" s="13" t="s">
        <v>402</v>
      </c>
      <c r="BM258" s="13" t="s">
        <v>483</v>
      </c>
    </row>
    <row r="259" s="1" customFormat="1">
      <c r="B259" s="34"/>
      <c r="C259" s="35"/>
      <c r="D259" s="217" t="s">
        <v>129</v>
      </c>
      <c r="E259" s="35"/>
      <c r="F259" s="218" t="s">
        <v>482</v>
      </c>
      <c r="G259" s="35"/>
      <c r="H259" s="35"/>
      <c r="I259" s="140"/>
      <c r="J259" s="35"/>
      <c r="K259" s="35"/>
      <c r="L259" s="39"/>
      <c r="M259" s="219"/>
      <c r="N259" s="75"/>
      <c r="O259" s="75"/>
      <c r="P259" s="75"/>
      <c r="Q259" s="75"/>
      <c r="R259" s="75"/>
      <c r="S259" s="75"/>
      <c r="T259" s="76"/>
      <c r="AT259" s="13" t="s">
        <v>129</v>
      </c>
      <c r="AU259" s="13" t="s">
        <v>74</v>
      </c>
    </row>
    <row r="260" s="1" customFormat="1" ht="22.5" customHeight="1">
      <c r="B260" s="34"/>
      <c r="C260" s="220" t="s">
        <v>484</v>
      </c>
      <c r="D260" s="220" t="s">
        <v>399</v>
      </c>
      <c r="E260" s="221" t="s">
        <v>485</v>
      </c>
      <c r="F260" s="222" t="s">
        <v>486</v>
      </c>
      <c r="G260" s="223" t="s">
        <v>125</v>
      </c>
      <c r="H260" s="224">
        <v>1080</v>
      </c>
      <c r="I260" s="225"/>
      <c r="J260" s="226">
        <f>ROUND(I260*H260,2)</f>
        <v>0</v>
      </c>
      <c r="K260" s="222" t="s">
        <v>126</v>
      </c>
      <c r="L260" s="227"/>
      <c r="M260" s="228" t="s">
        <v>1</v>
      </c>
      <c r="N260" s="229" t="s">
        <v>38</v>
      </c>
      <c r="O260" s="75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AR260" s="13" t="s">
        <v>402</v>
      </c>
      <c r="AT260" s="13" t="s">
        <v>399</v>
      </c>
      <c r="AU260" s="13" t="s">
        <v>74</v>
      </c>
      <c r="AY260" s="13" t="s">
        <v>121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3" t="s">
        <v>74</v>
      </c>
      <c r="BK260" s="216">
        <f>ROUND(I260*H260,2)</f>
        <v>0</v>
      </c>
      <c r="BL260" s="13" t="s">
        <v>402</v>
      </c>
      <c r="BM260" s="13" t="s">
        <v>487</v>
      </c>
    </row>
    <row r="261" s="1" customFormat="1">
      <c r="B261" s="34"/>
      <c r="C261" s="35"/>
      <c r="D261" s="217" t="s">
        <v>129</v>
      </c>
      <c r="E261" s="35"/>
      <c r="F261" s="218" t="s">
        <v>486</v>
      </c>
      <c r="G261" s="35"/>
      <c r="H261" s="35"/>
      <c r="I261" s="140"/>
      <c r="J261" s="35"/>
      <c r="K261" s="35"/>
      <c r="L261" s="39"/>
      <c r="M261" s="219"/>
      <c r="N261" s="75"/>
      <c r="O261" s="75"/>
      <c r="P261" s="75"/>
      <c r="Q261" s="75"/>
      <c r="R261" s="75"/>
      <c r="S261" s="75"/>
      <c r="T261" s="76"/>
      <c r="AT261" s="13" t="s">
        <v>129</v>
      </c>
      <c r="AU261" s="13" t="s">
        <v>74</v>
      </c>
    </row>
    <row r="262" s="1" customFormat="1" ht="22.5" customHeight="1">
      <c r="B262" s="34"/>
      <c r="C262" s="220" t="s">
        <v>488</v>
      </c>
      <c r="D262" s="220" t="s">
        <v>399</v>
      </c>
      <c r="E262" s="221" t="s">
        <v>489</v>
      </c>
      <c r="F262" s="222" t="s">
        <v>490</v>
      </c>
      <c r="G262" s="223" t="s">
        <v>125</v>
      </c>
      <c r="H262" s="224">
        <v>24</v>
      </c>
      <c r="I262" s="225"/>
      <c r="J262" s="226">
        <f>ROUND(I262*H262,2)</f>
        <v>0</v>
      </c>
      <c r="K262" s="222" t="s">
        <v>126</v>
      </c>
      <c r="L262" s="227"/>
      <c r="M262" s="228" t="s">
        <v>1</v>
      </c>
      <c r="N262" s="229" t="s">
        <v>38</v>
      </c>
      <c r="O262" s="75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AR262" s="13" t="s">
        <v>402</v>
      </c>
      <c r="AT262" s="13" t="s">
        <v>399</v>
      </c>
      <c r="AU262" s="13" t="s">
        <v>74</v>
      </c>
      <c r="AY262" s="13" t="s">
        <v>121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3" t="s">
        <v>74</v>
      </c>
      <c r="BK262" s="216">
        <f>ROUND(I262*H262,2)</f>
        <v>0</v>
      </c>
      <c r="BL262" s="13" t="s">
        <v>402</v>
      </c>
      <c r="BM262" s="13" t="s">
        <v>491</v>
      </c>
    </row>
    <row r="263" s="1" customFormat="1">
      <c r="B263" s="34"/>
      <c r="C263" s="35"/>
      <c r="D263" s="217" t="s">
        <v>129</v>
      </c>
      <c r="E263" s="35"/>
      <c r="F263" s="218" t="s">
        <v>490</v>
      </c>
      <c r="G263" s="35"/>
      <c r="H263" s="35"/>
      <c r="I263" s="140"/>
      <c r="J263" s="35"/>
      <c r="K263" s="35"/>
      <c r="L263" s="39"/>
      <c r="M263" s="219"/>
      <c r="N263" s="75"/>
      <c r="O263" s="75"/>
      <c r="P263" s="75"/>
      <c r="Q263" s="75"/>
      <c r="R263" s="75"/>
      <c r="S263" s="75"/>
      <c r="T263" s="76"/>
      <c r="AT263" s="13" t="s">
        <v>129</v>
      </c>
      <c r="AU263" s="13" t="s">
        <v>74</v>
      </c>
    </row>
    <row r="264" s="1" customFormat="1" ht="22.5" customHeight="1">
      <c r="B264" s="34"/>
      <c r="C264" s="220" t="s">
        <v>492</v>
      </c>
      <c r="D264" s="220" t="s">
        <v>399</v>
      </c>
      <c r="E264" s="221" t="s">
        <v>493</v>
      </c>
      <c r="F264" s="222" t="s">
        <v>494</v>
      </c>
      <c r="G264" s="223" t="s">
        <v>125</v>
      </c>
      <c r="H264" s="224">
        <v>24</v>
      </c>
      <c r="I264" s="225"/>
      <c r="J264" s="226">
        <f>ROUND(I264*H264,2)</f>
        <v>0</v>
      </c>
      <c r="K264" s="222" t="s">
        <v>126</v>
      </c>
      <c r="L264" s="227"/>
      <c r="M264" s="228" t="s">
        <v>1</v>
      </c>
      <c r="N264" s="229" t="s">
        <v>38</v>
      </c>
      <c r="O264" s="75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AR264" s="13" t="s">
        <v>402</v>
      </c>
      <c r="AT264" s="13" t="s">
        <v>399</v>
      </c>
      <c r="AU264" s="13" t="s">
        <v>74</v>
      </c>
      <c r="AY264" s="13" t="s">
        <v>121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3" t="s">
        <v>74</v>
      </c>
      <c r="BK264" s="216">
        <f>ROUND(I264*H264,2)</f>
        <v>0</v>
      </c>
      <c r="BL264" s="13" t="s">
        <v>402</v>
      </c>
      <c r="BM264" s="13" t="s">
        <v>495</v>
      </c>
    </row>
    <row r="265" s="1" customFormat="1">
      <c r="B265" s="34"/>
      <c r="C265" s="35"/>
      <c r="D265" s="217" t="s">
        <v>129</v>
      </c>
      <c r="E265" s="35"/>
      <c r="F265" s="218" t="s">
        <v>494</v>
      </c>
      <c r="G265" s="35"/>
      <c r="H265" s="35"/>
      <c r="I265" s="140"/>
      <c r="J265" s="35"/>
      <c r="K265" s="35"/>
      <c r="L265" s="39"/>
      <c r="M265" s="219"/>
      <c r="N265" s="75"/>
      <c r="O265" s="75"/>
      <c r="P265" s="75"/>
      <c r="Q265" s="75"/>
      <c r="R265" s="75"/>
      <c r="S265" s="75"/>
      <c r="T265" s="76"/>
      <c r="AT265" s="13" t="s">
        <v>129</v>
      </c>
      <c r="AU265" s="13" t="s">
        <v>74</v>
      </c>
    </row>
    <row r="266" s="1" customFormat="1" ht="22.5" customHeight="1">
      <c r="B266" s="34"/>
      <c r="C266" s="220" t="s">
        <v>496</v>
      </c>
      <c r="D266" s="220" t="s">
        <v>399</v>
      </c>
      <c r="E266" s="221" t="s">
        <v>497</v>
      </c>
      <c r="F266" s="222" t="s">
        <v>498</v>
      </c>
      <c r="G266" s="223" t="s">
        <v>125</v>
      </c>
      <c r="H266" s="224">
        <v>8</v>
      </c>
      <c r="I266" s="225"/>
      <c r="J266" s="226">
        <f>ROUND(I266*H266,2)</f>
        <v>0</v>
      </c>
      <c r="K266" s="222" t="s">
        <v>126</v>
      </c>
      <c r="L266" s="227"/>
      <c r="M266" s="228" t="s">
        <v>1</v>
      </c>
      <c r="N266" s="229" t="s">
        <v>38</v>
      </c>
      <c r="O266" s="75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AR266" s="13" t="s">
        <v>402</v>
      </c>
      <c r="AT266" s="13" t="s">
        <v>399</v>
      </c>
      <c r="AU266" s="13" t="s">
        <v>74</v>
      </c>
      <c r="AY266" s="13" t="s">
        <v>121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3" t="s">
        <v>74</v>
      </c>
      <c r="BK266" s="216">
        <f>ROUND(I266*H266,2)</f>
        <v>0</v>
      </c>
      <c r="BL266" s="13" t="s">
        <v>402</v>
      </c>
      <c r="BM266" s="13" t="s">
        <v>499</v>
      </c>
    </row>
    <row r="267" s="1" customFormat="1">
      <c r="B267" s="34"/>
      <c r="C267" s="35"/>
      <c r="D267" s="217" t="s">
        <v>129</v>
      </c>
      <c r="E267" s="35"/>
      <c r="F267" s="218" t="s">
        <v>498</v>
      </c>
      <c r="G267" s="35"/>
      <c r="H267" s="35"/>
      <c r="I267" s="140"/>
      <c r="J267" s="35"/>
      <c r="K267" s="35"/>
      <c r="L267" s="39"/>
      <c r="M267" s="219"/>
      <c r="N267" s="75"/>
      <c r="O267" s="75"/>
      <c r="P267" s="75"/>
      <c r="Q267" s="75"/>
      <c r="R267" s="75"/>
      <c r="S267" s="75"/>
      <c r="T267" s="76"/>
      <c r="AT267" s="13" t="s">
        <v>129</v>
      </c>
      <c r="AU267" s="13" t="s">
        <v>74</v>
      </c>
    </row>
    <row r="268" s="1" customFormat="1" ht="22.5" customHeight="1">
      <c r="B268" s="34"/>
      <c r="C268" s="220" t="s">
        <v>500</v>
      </c>
      <c r="D268" s="220" t="s">
        <v>399</v>
      </c>
      <c r="E268" s="221" t="s">
        <v>501</v>
      </c>
      <c r="F268" s="222" t="s">
        <v>502</v>
      </c>
      <c r="G268" s="223" t="s">
        <v>125</v>
      </c>
      <c r="H268" s="224">
        <v>8</v>
      </c>
      <c r="I268" s="225"/>
      <c r="J268" s="226">
        <f>ROUND(I268*H268,2)</f>
        <v>0</v>
      </c>
      <c r="K268" s="222" t="s">
        <v>126</v>
      </c>
      <c r="L268" s="227"/>
      <c r="M268" s="228" t="s">
        <v>1</v>
      </c>
      <c r="N268" s="229" t="s">
        <v>38</v>
      </c>
      <c r="O268" s="75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AR268" s="13" t="s">
        <v>402</v>
      </c>
      <c r="AT268" s="13" t="s">
        <v>399</v>
      </c>
      <c r="AU268" s="13" t="s">
        <v>74</v>
      </c>
      <c r="AY268" s="13" t="s">
        <v>121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3" t="s">
        <v>74</v>
      </c>
      <c r="BK268" s="216">
        <f>ROUND(I268*H268,2)</f>
        <v>0</v>
      </c>
      <c r="BL268" s="13" t="s">
        <v>402</v>
      </c>
      <c r="BM268" s="13" t="s">
        <v>503</v>
      </c>
    </row>
    <row r="269" s="1" customFormat="1">
      <c r="B269" s="34"/>
      <c r="C269" s="35"/>
      <c r="D269" s="217" t="s">
        <v>129</v>
      </c>
      <c r="E269" s="35"/>
      <c r="F269" s="218" t="s">
        <v>502</v>
      </c>
      <c r="G269" s="35"/>
      <c r="H269" s="35"/>
      <c r="I269" s="140"/>
      <c r="J269" s="35"/>
      <c r="K269" s="35"/>
      <c r="L269" s="39"/>
      <c r="M269" s="219"/>
      <c r="N269" s="75"/>
      <c r="O269" s="75"/>
      <c r="P269" s="75"/>
      <c r="Q269" s="75"/>
      <c r="R269" s="75"/>
      <c r="S269" s="75"/>
      <c r="T269" s="76"/>
      <c r="AT269" s="13" t="s">
        <v>129</v>
      </c>
      <c r="AU269" s="13" t="s">
        <v>74</v>
      </c>
    </row>
    <row r="270" s="1" customFormat="1" ht="22.5" customHeight="1">
      <c r="B270" s="34"/>
      <c r="C270" s="220" t="s">
        <v>504</v>
      </c>
      <c r="D270" s="220" t="s">
        <v>399</v>
      </c>
      <c r="E270" s="221" t="s">
        <v>505</v>
      </c>
      <c r="F270" s="222" t="s">
        <v>506</v>
      </c>
      <c r="G270" s="223" t="s">
        <v>125</v>
      </c>
      <c r="H270" s="224">
        <v>8</v>
      </c>
      <c r="I270" s="225"/>
      <c r="J270" s="226">
        <f>ROUND(I270*H270,2)</f>
        <v>0</v>
      </c>
      <c r="K270" s="222" t="s">
        <v>126</v>
      </c>
      <c r="L270" s="227"/>
      <c r="M270" s="228" t="s">
        <v>1</v>
      </c>
      <c r="N270" s="229" t="s">
        <v>38</v>
      </c>
      <c r="O270" s="75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AR270" s="13" t="s">
        <v>402</v>
      </c>
      <c r="AT270" s="13" t="s">
        <v>399</v>
      </c>
      <c r="AU270" s="13" t="s">
        <v>74</v>
      </c>
      <c r="AY270" s="13" t="s">
        <v>121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3" t="s">
        <v>74</v>
      </c>
      <c r="BK270" s="216">
        <f>ROUND(I270*H270,2)</f>
        <v>0</v>
      </c>
      <c r="BL270" s="13" t="s">
        <v>402</v>
      </c>
      <c r="BM270" s="13" t="s">
        <v>507</v>
      </c>
    </row>
    <row r="271" s="1" customFormat="1">
      <c r="B271" s="34"/>
      <c r="C271" s="35"/>
      <c r="D271" s="217" t="s">
        <v>129</v>
      </c>
      <c r="E271" s="35"/>
      <c r="F271" s="218" t="s">
        <v>506</v>
      </c>
      <c r="G271" s="35"/>
      <c r="H271" s="35"/>
      <c r="I271" s="140"/>
      <c r="J271" s="35"/>
      <c r="K271" s="35"/>
      <c r="L271" s="39"/>
      <c r="M271" s="219"/>
      <c r="N271" s="75"/>
      <c r="O271" s="75"/>
      <c r="P271" s="75"/>
      <c r="Q271" s="75"/>
      <c r="R271" s="75"/>
      <c r="S271" s="75"/>
      <c r="T271" s="76"/>
      <c r="AT271" s="13" t="s">
        <v>129</v>
      </c>
      <c r="AU271" s="13" t="s">
        <v>74</v>
      </c>
    </row>
    <row r="272" s="1" customFormat="1" ht="22.5" customHeight="1">
      <c r="B272" s="34"/>
      <c r="C272" s="220" t="s">
        <v>508</v>
      </c>
      <c r="D272" s="220" t="s">
        <v>399</v>
      </c>
      <c r="E272" s="221" t="s">
        <v>509</v>
      </c>
      <c r="F272" s="222" t="s">
        <v>510</v>
      </c>
      <c r="G272" s="223" t="s">
        <v>125</v>
      </c>
      <c r="H272" s="224">
        <v>12</v>
      </c>
      <c r="I272" s="225"/>
      <c r="J272" s="226">
        <f>ROUND(I272*H272,2)</f>
        <v>0</v>
      </c>
      <c r="K272" s="222" t="s">
        <v>126</v>
      </c>
      <c r="L272" s="227"/>
      <c r="M272" s="228" t="s">
        <v>1</v>
      </c>
      <c r="N272" s="229" t="s">
        <v>38</v>
      </c>
      <c r="O272" s="75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AR272" s="13" t="s">
        <v>402</v>
      </c>
      <c r="AT272" s="13" t="s">
        <v>399</v>
      </c>
      <c r="AU272" s="13" t="s">
        <v>74</v>
      </c>
      <c r="AY272" s="13" t="s">
        <v>121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3" t="s">
        <v>74</v>
      </c>
      <c r="BK272" s="216">
        <f>ROUND(I272*H272,2)</f>
        <v>0</v>
      </c>
      <c r="BL272" s="13" t="s">
        <v>402</v>
      </c>
      <c r="BM272" s="13" t="s">
        <v>511</v>
      </c>
    </row>
    <row r="273" s="1" customFormat="1">
      <c r="B273" s="34"/>
      <c r="C273" s="35"/>
      <c r="D273" s="217" t="s">
        <v>129</v>
      </c>
      <c r="E273" s="35"/>
      <c r="F273" s="218" t="s">
        <v>510</v>
      </c>
      <c r="G273" s="35"/>
      <c r="H273" s="35"/>
      <c r="I273" s="140"/>
      <c r="J273" s="35"/>
      <c r="K273" s="35"/>
      <c r="L273" s="39"/>
      <c r="M273" s="219"/>
      <c r="N273" s="75"/>
      <c r="O273" s="75"/>
      <c r="P273" s="75"/>
      <c r="Q273" s="75"/>
      <c r="R273" s="75"/>
      <c r="S273" s="75"/>
      <c r="T273" s="76"/>
      <c r="AT273" s="13" t="s">
        <v>129</v>
      </c>
      <c r="AU273" s="13" t="s">
        <v>74</v>
      </c>
    </row>
    <row r="274" s="1" customFormat="1" ht="22.5" customHeight="1">
      <c r="B274" s="34"/>
      <c r="C274" s="220" t="s">
        <v>512</v>
      </c>
      <c r="D274" s="220" t="s">
        <v>399</v>
      </c>
      <c r="E274" s="221" t="s">
        <v>513</v>
      </c>
      <c r="F274" s="222" t="s">
        <v>514</v>
      </c>
      <c r="G274" s="223" t="s">
        <v>125</v>
      </c>
      <c r="H274" s="224">
        <v>12</v>
      </c>
      <c r="I274" s="225"/>
      <c r="J274" s="226">
        <f>ROUND(I274*H274,2)</f>
        <v>0</v>
      </c>
      <c r="K274" s="222" t="s">
        <v>126</v>
      </c>
      <c r="L274" s="227"/>
      <c r="M274" s="228" t="s">
        <v>1</v>
      </c>
      <c r="N274" s="229" t="s">
        <v>38</v>
      </c>
      <c r="O274" s="75"/>
      <c r="P274" s="214">
        <f>O274*H274</f>
        <v>0</v>
      </c>
      <c r="Q274" s="214">
        <v>0</v>
      </c>
      <c r="R274" s="214">
        <f>Q274*H274</f>
        <v>0</v>
      </c>
      <c r="S274" s="214">
        <v>0</v>
      </c>
      <c r="T274" s="215">
        <f>S274*H274</f>
        <v>0</v>
      </c>
      <c r="AR274" s="13" t="s">
        <v>402</v>
      </c>
      <c r="AT274" s="13" t="s">
        <v>399</v>
      </c>
      <c r="AU274" s="13" t="s">
        <v>74</v>
      </c>
      <c r="AY274" s="13" t="s">
        <v>121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3" t="s">
        <v>74</v>
      </c>
      <c r="BK274" s="216">
        <f>ROUND(I274*H274,2)</f>
        <v>0</v>
      </c>
      <c r="BL274" s="13" t="s">
        <v>402</v>
      </c>
      <c r="BM274" s="13" t="s">
        <v>515</v>
      </c>
    </row>
    <row r="275" s="1" customFormat="1">
      <c r="B275" s="34"/>
      <c r="C275" s="35"/>
      <c r="D275" s="217" t="s">
        <v>129</v>
      </c>
      <c r="E275" s="35"/>
      <c r="F275" s="218" t="s">
        <v>514</v>
      </c>
      <c r="G275" s="35"/>
      <c r="H275" s="35"/>
      <c r="I275" s="140"/>
      <c r="J275" s="35"/>
      <c r="K275" s="35"/>
      <c r="L275" s="39"/>
      <c r="M275" s="219"/>
      <c r="N275" s="75"/>
      <c r="O275" s="75"/>
      <c r="P275" s="75"/>
      <c r="Q275" s="75"/>
      <c r="R275" s="75"/>
      <c r="S275" s="75"/>
      <c r="T275" s="76"/>
      <c r="AT275" s="13" t="s">
        <v>129</v>
      </c>
      <c r="AU275" s="13" t="s">
        <v>74</v>
      </c>
    </row>
    <row r="276" s="1" customFormat="1" ht="22.5" customHeight="1">
      <c r="B276" s="34"/>
      <c r="C276" s="220" t="s">
        <v>516</v>
      </c>
      <c r="D276" s="220" t="s">
        <v>399</v>
      </c>
      <c r="E276" s="221" t="s">
        <v>517</v>
      </c>
      <c r="F276" s="222" t="s">
        <v>518</v>
      </c>
      <c r="G276" s="223" t="s">
        <v>228</v>
      </c>
      <c r="H276" s="224">
        <v>770</v>
      </c>
      <c r="I276" s="225"/>
      <c r="J276" s="226">
        <f>ROUND(I276*H276,2)</f>
        <v>0</v>
      </c>
      <c r="K276" s="222" t="s">
        <v>126</v>
      </c>
      <c r="L276" s="227"/>
      <c r="M276" s="228" t="s">
        <v>1</v>
      </c>
      <c r="N276" s="229" t="s">
        <v>38</v>
      </c>
      <c r="O276" s="75"/>
      <c r="P276" s="214">
        <f>O276*H276</f>
        <v>0</v>
      </c>
      <c r="Q276" s="214">
        <v>0</v>
      </c>
      <c r="R276" s="214">
        <f>Q276*H276</f>
        <v>0</v>
      </c>
      <c r="S276" s="214">
        <v>0</v>
      </c>
      <c r="T276" s="215">
        <f>S276*H276</f>
        <v>0</v>
      </c>
      <c r="AR276" s="13" t="s">
        <v>402</v>
      </c>
      <c r="AT276" s="13" t="s">
        <v>399</v>
      </c>
      <c r="AU276" s="13" t="s">
        <v>74</v>
      </c>
      <c r="AY276" s="13" t="s">
        <v>121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3" t="s">
        <v>74</v>
      </c>
      <c r="BK276" s="216">
        <f>ROUND(I276*H276,2)</f>
        <v>0</v>
      </c>
      <c r="BL276" s="13" t="s">
        <v>402</v>
      </c>
      <c r="BM276" s="13" t="s">
        <v>519</v>
      </c>
    </row>
    <row r="277" s="1" customFormat="1">
      <c r="B277" s="34"/>
      <c r="C277" s="35"/>
      <c r="D277" s="217" t="s">
        <v>129</v>
      </c>
      <c r="E277" s="35"/>
      <c r="F277" s="218" t="s">
        <v>518</v>
      </c>
      <c r="G277" s="35"/>
      <c r="H277" s="35"/>
      <c r="I277" s="140"/>
      <c r="J277" s="35"/>
      <c r="K277" s="35"/>
      <c r="L277" s="39"/>
      <c r="M277" s="219"/>
      <c r="N277" s="75"/>
      <c r="O277" s="75"/>
      <c r="P277" s="75"/>
      <c r="Q277" s="75"/>
      <c r="R277" s="75"/>
      <c r="S277" s="75"/>
      <c r="T277" s="76"/>
      <c r="AT277" s="13" t="s">
        <v>129</v>
      </c>
      <c r="AU277" s="13" t="s">
        <v>74</v>
      </c>
    </row>
    <row r="278" s="1" customFormat="1" ht="22.5" customHeight="1">
      <c r="B278" s="34"/>
      <c r="C278" s="220" t="s">
        <v>520</v>
      </c>
      <c r="D278" s="220" t="s">
        <v>399</v>
      </c>
      <c r="E278" s="221" t="s">
        <v>521</v>
      </c>
      <c r="F278" s="222" t="s">
        <v>522</v>
      </c>
      <c r="G278" s="223" t="s">
        <v>125</v>
      </c>
      <c r="H278" s="224">
        <v>8</v>
      </c>
      <c r="I278" s="225"/>
      <c r="J278" s="226">
        <f>ROUND(I278*H278,2)</f>
        <v>0</v>
      </c>
      <c r="K278" s="222" t="s">
        <v>126</v>
      </c>
      <c r="L278" s="227"/>
      <c r="M278" s="228" t="s">
        <v>1</v>
      </c>
      <c r="N278" s="229" t="s">
        <v>38</v>
      </c>
      <c r="O278" s="75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AR278" s="13" t="s">
        <v>402</v>
      </c>
      <c r="AT278" s="13" t="s">
        <v>399</v>
      </c>
      <c r="AU278" s="13" t="s">
        <v>74</v>
      </c>
      <c r="AY278" s="13" t="s">
        <v>121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3" t="s">
        <v>74</v>
      </c>
      <c r="BK278" s="216">
        <f>ROUND(I278*H278,2)</f>
        <v>0</v>
      </c>
      <c r="BL278" s="13" t="s">
        <v>402</v>
      </c>
      <c r="BM278" s="13" t="s">
        <v>523</v>
      </c>
    </row>
    <row r="279" s="1" customFormat="1">
      <c r="B279" s="34"/>
      <c r="C279" s="35"/>
      <c r="D279" s="217" t="s">
        <v>129</v>
      </c>
      <c r="E279" s="35"/>
      <c r="F279" s="218" t="s">
        <v>522</v>
      </c>
      <c r="G279" s="35"/>
      <c r="H279" s="35"/>
      <c r="I279" s="140"/>
      <c r="J279" s="35"/>
      <c r="K279" s="35"/>
      <c r="L279" s="39"/>
      <c r="M279" s="219"/>
      <c r="N279" s="75"/>
      <c r="O279" s="75"/>
      <c r="P279" s="75"/>
      <c r="Q279" s="75"/>
      <c r="R279" s="75"/>
      <c r="S279" s="75"/>
      <c r="T279" s="76"/>
      <c r="AT279" s="13" t="s">
        <v>129</v>
      </c>
      <c r="AU279" s="13" t="s">
        <v>74</v>
      </c>
    </row>
    <row r="280" s="1" customFormat="1" ht="22.5" customHeight="1">
      <c r="B280" s="34"/>
      <c r="C280" s="220" t="s">
        <v>524</v>
      </c>
      <c r="D280" s="220" t="s">
        <v>399</v>
      </c>
      <c r="E280" s="221" t="s">
        <v>525</v>
      </c>
      <c r="F280" s="222" t="s">
        <v>526</v>
      </c>
      <c r="G280" s="223" t="s">
        <v>125</v>
      </c>
      <c r="H280" s="224">
        <v>8</v>
      </c>
      <c r="I280" s="225"/>
      <c r="J280" s="226">
        <f>ROUND(I280*H280,2)</f>
        <v>0</v>
      </c>
      <c r="K280" s="222" t="s">
        <v>126</v>
      </c>
      <c r="L280" s="227"/>
      <c r="M280" s="228" t="s">
        <v>1</v>
      </c>
      <c r="N280" s="229" t="s">
        <v>38</v>
      </c>
      <c r="O280" s="75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AR280" s="13" t="s">
        <v>402</v>
      </c>
      <c r="AT280" s="13" t="s">
        <v>399</v>
      </c>
      <c r="AU280" s="13" t="s">
        <v>74</v>
      </c>
      <c r="AY280" s="13" t="s">
        <v>121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3" t="s">
        <v>74</v>
      </c>
      <c r="BK280" s="216">
        <f>ROUND(I280*H280,2)</f>
        <v>0</v>
      </c>
      <c r="BL280" s="13" t="s">
        <v>402</v>
      </c>
      <c r="BM280" s="13" t="s">
        <v>527</v>
      </c>
    </row>
    <row r="281" s="1" customFormat="1">
      <c r="B281" s="34"/>
      <c r="C281" s="35"/>
      <c r="D281" s="217" t="s">
        <v>129</v>
      </c>
      <c r="E281" s="35"/>
      <c r="F281" s="218" t="s">
        <v>526</v>
      </c>
      <c r="G281" s="35"/>
      <c r="H281" s="35"/>
      <c r="I281" s="140"/>
      <c r="J281" s="35"/>
      <c r="K281" s="35"/>
      <c r="L281" s="39"/>
      <c r="M281" s="219"/>
      <c r="N281" s="75"/>
      <c r="O281" s="75"/>
      <c r="P281" s="75"/>
      <c r="Q281" s="75"/>
      <c r="R281" s="75"/>
      <c r="S281" s="75"/>
      <c r="T281" s="76"/>
      <c r="AT281" s="13" t="s">
        <v>129</v>
      </c>
      <c r="AU281" s="13" t="s">
        <v>74</v>
      </c>
    </row>
    <row r="282" s="1" customFormat="1" ht="22.5" customHeight="1">
      <c r="B282" s="34"/>
      <c r="C282" s="220" t="s">
        <v>528</v>
      </c>
      <c r="D282" s="220" t="s">
        <v>399</v>
      </c>
      <c r="E282" s="221" t="s">
        <v>529</v>
      </c>
      <c r="F282" s="222" t="s">
        <v>530</v>
      </c>
      <c r="G282" s="223" t="s">
        <v>125</v>
      </c>
      <c r="H282" s="224">
        <v>61</v>
      </c>
      <c r="I282" s="225"/>
      <c r="J282" s="226">
        <f>ROUND(I282*H282,2)</f>
        <v>0</v>
      </c>
      <c r="K282" s="222" t="s">
        <v>126</v>
      </c>
      <c r="L282" s="227"/>
      <c r="M282" s="228" t="s">
        <v>1</v>
      </c>
      <c r="N282" s="229" t="s">
        <v>38</v>
      </c>
      <c r="O282" s="75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AR282" s="13" t="s">
        <v>402</v>
      </c>
      <c r="AT282" s="13" t="s">
        <v>399</v>
      </c>
      <c r="AU282" s="13" t="s">
        <v>74</v>
      </c>
      <c r="AY282" s="13" t="s">
        <v>121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3" t="s">
        <v>74</v>
      </c>
      <c r="BK282" s="216">
        <f>ROUND(I282*H282,2)</f>
        <v>0</v>
      </c>
      <c r="BL282" s="13" t="s">
        <v>402</v>
      </c>
      <c r="BM282" s="13" t="s">
        <v>531</v>
      </c>
    </row>
    <row r="283" s="1" customFormat="1">
      <c r="B283" s="34"/>
      <c r="C283" s="35"/>
      <c r="D283" s="217" t="s">
        <v>129</v>
      </c>
      <c r="E283" s="35"/>
      <c r="F283" s="218" t="s">
        <v>530</v>
      </c>
      <c r="G283" s="35"/>
      <c r="H283" s="35"/>
      <c r="I283" s="140"/>
      <c r="J283" s="35"/>
      <c r="K283" s="35"/>
      <c r="L283" s="39"/>
      <c r="M283" s="219"/>
      <c r="N283" s="75"/>
      <c r="O283" s="75"/>
      <c r="P283" s="75"/>
      <c r="Q283" s="75"/>
      <c r="R283" s="75"/>
      <c r="S283" s="75"/>
      <c r="T283" s="76"/>
      <c r="AT283" s="13" t="s">
        <v>129</v>
      </c>
      <c r="AU283" s="13" t="s">
        <v>74</v>
      </c>
    </row>
    <row r="284" s="1" customFormat="1" ht="22.5" customHeight="1">
      <c r="B284" s="34"/>
      <c r="C284" s="220" t="s">
        <v>532</v>
      </c>
      <c r="D284" s="220" t="s">
        <v>399</v>
      </c>
      <c r="E284" s="221" t="s">
        <v>533</v>
      </c>
      <c r="F284" s="222" t="s">
        <v>534</v>
      </c>
      <c r="G284" s="223" t="s">
        <v>125</v>
      </c>
      <c r="H284" s="224">
        <v>70</v>
      </c>
      <c r="I284" s="225"/>
      <c r="J284" s="226">
        <f>ROUND(I284*H284,2)</f>
        <v>0</v>
      </c>
      <c r="K284" s="222" t="s">
        <v>126</v>
      </c>
      <c r="L284" s="227"/>
      <c r="M284" s="228" t="s">
        <v>1</v>
      </c>
      <c r="N284" s="229" t="s">
        <v>38</v>
      </c>
      <c r="O284" s="75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AR284" s="13" t="s">
        <v>402</v>
      </c>
      <c r="AT284" s="13" t="s">
        <v>399</v>
      </c>
      <c r="AU284" s="13" t="s">
        <v>74</v>
      </c>
      <c r="AY284" s="13" t="s">
        <v>121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3" t="s">
        <v>74</v>
      </c>
      <c r="BK284" s="216">
        <f>ROUND(I284*H284,2)</f>
        <v>0</v>
      </c>
      <c r="BL284" s="13" t="s">
        <v>402</v>
      </c>
      <c r="BM284" s="13" t="s">
        <v>535</v>
      </c>
    </row>
    <row r="285" s="1" customFormat="1">
      <c r="B285" s="34"/>
      <c r="C285" s="35"/>
      <c r="D285" s="217" t="s">
        <v>129</v>
      </c>
      <c r="E285" s="35"/>
      <c r="F285" s="218" t="s">
        <v>534</v>
      </c>
      <c r="G285" s="35"/>
      <c r="H285" s="35"/>
      <c r="I285" s="140"/>
      <c r="J285" s="35"/>
      <c r="K285" s="35"/>
      <c r="L285" s="39"/>
      <c r="M285" s="219"/>
      <c r="N285" s="75"/>
      <c r="O285" s="75"/>
      <c r="P285" s="75"/>
      <c r="Q285" s="75"/>
      <c r="R285" s="75"/>
      <c r="S285" s="75"/>
      <c r="T285" s="76"/>
      <c r="AT285" s="13" t="s">
        <v>129</v>
      </c>
      <c r="AU285" s="13" t="s">
        <v>74</v>
      </c>
    </row>
    <row r="286" s="1" customFormat="1" ht="22.5" customHeight="1">
      <c r="B286" s="34"/>
      <c r="C286" s="220" t="s">
        <v>536</v>
      </c>
      <c r="D286" s="220" t="s">
        <v>399</v>
      </c>
      <c r="E286" s="221" t="s">
        <v>537</v>
      </c>
      <c r="F286" s="222" t="s">
        <v>538</v>
      </c>
      <c r="G286" s="223" t="s">
        <v>125</v>
      </c>
      <c r="H286" s="224">
        <v>8</v>
      </c>
      <c r="I286" s="225"/>
      <c r="J286" s="226">
        <f>ROUND(I286*H286,2)</f>
        <v>0</v>
      </c>
      <c r="K286" s="222" t="s">
        <v>126</v>
      </c>
      <c r="L286" s="227"/>
      <c r="M286" s="228" t="s">
        <v>1</v>
      </c>
      <c r="N286" s="229" t="s">
        <v>38</v>
      </c>
      <c r="O286" s="75"/>
      <c r="P286" s="214">
        <f>O286*H286</f>
        <v>0</v>
      </c>
      <c r="Q286" s="214">
        <v>0</v>
      </c>
      <c r="R286" s="214">
        <f>Q286*H286</f>
        <v>0</v>
      </c>
      <c r="S286" s="214">
        <v>0</v>
      </c>
      <c r="T286" s="215">
        <f>S286*H286</f>
        <v>0</v>
      </c>
      <c r="AR286" s="13" t="s">
        <v>402</v>
      </c>
      <c r="AT286" s="13" t="s">
        <v>399</v>
      </c>
      <c r="AU286" s="13" t="s">
        <v>74</v>
      </c>
      <c r="AY286" s="13" t="s">
        <v>121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3" t="s">
        <v>74</v>
      </c>
      <c r="BK286" s="216">
        <f>ROUND(I286*H286,2)</f>
        <v>0</v>
      </c>
      <c r="BL286" s="13" t="s">
        <v>402</v>
      </c>
      <c r="BM286" s="13" t="s">
        <v>539</v>
      </c>
    </row>
    <row r="287" s="1" customFormat="1">
      <c r="B287" s="34"/>
      <c r="C287" s="35"/>
      <c r="D287" s="217" t="s">
        <v>129</v>
      </c>
      <c r="E287" s="35"/>
      <c r="F287" s="218" t="s">
        <v>538</v>
      </c>
      <c r="G287" s="35"/>
      <c r="H287" s="35"/>
      <c r="I287" s="140"/>
      <c r="J287" s="35"/>
      <c r="K287" s="35"/>
      <c r="L287" s="39"/>
      <c r="M287" s="219"/>
      <c r="N287" s="75"/>
      <c r="O287" s="75"/>
      <c r="P287" s="75"/>
      <c r="Q287" s="75"/>
      <c r="R287" s="75"/>
      <c r="S287" s="75"/>
      <c r="T287" s="76"/>
      <c r="AT287" s="13" t="s">
        <v>129</v>
      </c>
      <c r="AU287" s="13" t="s">
        <v>74</v>
      </c>
    </row>
    <row r="288" s="1" customFormat="1" ht="22.5" customHeight="1">
      <c r="B288" s="34"/>
      <c r="C288" s="220" t="s">
        <v>540</v>
      </c>
      <c r="D288" s="220" t="s">
        <v>399</v>
      </c>
      <c r="E288" s="221" t="s">
        <v>541</v>
      </c>
      <c r="F288" s="222" t="s">
        <v>542</v>
      </c>
      <c r="G288" s="223" t="s">
        <v>125</v>
      </c>
      <c r="H288" s="224">
        <v>69</v>
      </c>
      <c r="I288" s="225"/>
      <c r="J288" s="226">
        <f>ROUND(I288*H288,2)</f>
        <v>0</v>
      </c>
      <c r="K288" s="222" t="s">
        <v>126</v>
      </c>
      <c r="L288" s="227"/>
      <c r="M288" s="228" t="s">
        <v>1</v>
      </c>
      <c r="N288" s="229" t="s">
        <v>38</v>
      </c>
      <c r="O288" s="75"/>
      <c r="P288" s="214">
        <f>O288*H288</f>
        <v>0</v>
      </c>
      <c r="Q288" s="214">
        <v>0</v>
      </c>
      <c r="R288" s="214">
        <f>Q288*H288</f>
        <v>0</v>
      </c>
      <c r="S288" s="214">
        <v>0</v>
      </c>
      <c r="T288" s="215">
        <f>S288*H288</f>
        <v>0</v>
      </c>
      <c r="AR288" s="13" t="s">
        <v>402</v>
      </c>
      <c r="AT288" s="13" t="s">
        <v>399</v>
      </c>
      <c r="AU288" s="13" t="s">
        <v>74</v>
      </c>
      <c r="AY288" s="13" t="s">
        <v>121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3" t="s">
        <v>74</v>
      </c>
      <c r="BK288" s="216">
        <f>ROUND(I288*H288,2)</f>
        <v>0</v>
      </c>
      <c r="BL288" s="13" t="s">
        <v>402</v>
      </c>
      <c r="BM288" s="13" t="s">
        <v>543</v>
      </c>
    </row>
    <row r="289" s="1" customFormat="1">
      <c r="B289" s="34"/>
      <c r="C289" s="35"/>
      <c r="D289" s="217" t="s">
        <v>129</v>
      </c>
      <c r="E289" s="35"/>
      <c r="F289" s="218" t="s">
        <v>542</v>
      </c>
      <c r="G289" s="35"/>
      <c r="H289" s="35"/>
      <c r="I289" s="140"/>
      <c r="J289" s="35"/>
      <c r="K289" s="35"/>
      <c r="L289" s="39"/>
      <c r="M289" s="219"/>
      <c r="N289" s="75"/>
      <c r="O289" s="75"/>
      <c r="P289" s="75"/>
      <c r="Q289" s="75"/>
      <c r="R289" s="75"/>
      <c r="S289" s="75"/>
      <c r="T289" s="76"/>
      <c r="AT289" s="13" t="s">
        <v>129</v>
      </c>
      <c r="AU289" s="13" t="s">
        <v>74</v>
      </c>
    </row>
    <row r="290" s="1" customFormat="1" ht="22.5" customHeight="1">
      <c r="B290" s="34"/>
      <c r="C290" s="220" t="s">
        <v>544</v>
      </c>
      <c r="D290" s="220" t="s">
        <v>399</v>
      </c>
      <c r="E290" s="221" t="s">
        <v>545</v>
      </c>
      <c r="F290" s="222" t="s">
        <v>546</v>
      </c>
      <c r="G290" s="223" t="s">
        <v>125</v>
      </c>
      <c r="H290" s="224">
        <v>70</v>
      </c>
      <c r="I290" s="225"/>
      <c r="J290" s="226">
        <f>ROUND(I290*H290,2)</f>
        <v>0</v>
      </c>
      <c r="K290" s="222" t="s">
        <v>126</v>
      </c>
      <c r="L290" s="227"/>
      <c r="M290" s="228" t="s">
        <v>1</v>
      </c>
      <c r="N290" s="229" t="s">
        <v>38</v>
      </c>
      <c r="O290" s="75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AR290" s="13" t="s">
        <v>402</v>
      </c>
      <c r="AT290" s="13" t="s">
        <v>399</v>
      </c>
      <c r="AU290" s="13" t="s">
        <v>74</v>
      </c>
      <c r="AY290" s="13" t="s">
        <v>121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3" t="s">
        <v>74</v>
      </c>
      <c r="BK290" s="216">
        <f>ROUND(I290*H290,2)</f>
        <v>0</v>
      </c>
      <c r="BL290" s="13" t="s">
        <v>402</v>
      </c>
      <c r="BM290" s="13" t="s">
        <v>547</v>
      </c>
    </row>
    <row r="291" s="1" customFormat="1">
      <c r="B291" s="34"/>
      <c r="C291" s="35"/>
      <c r="D291" s="217" t="s">
        <v>129</v>
      </c>
      <c r="E291" s="35"/>
      <c r="F291" s="218" t="s">
        <v>546</v>
      </c>
      <c r="G291" s="35"/>
      <c r="H291" s="35"/>
      <c r="I291" s="140"/>
      <c r="J291" s="35"/>
      <c r="K291" s="35"/>
      <c r="L291" s="39"/>
      <c r="M291" s="219"/>
      <c r="N291" s="75"/>
      <c r="O291" s="75"/>
      <c r="P291" s="75"/>
      <c r="Q291" s="75"/>
      <c r="R291" s="75"/>
      <c r="S291" s="75"/>
      <c r="T291" s="76"/>
      <c r="AT291" s="13" t="s">
        <v>129</v>
      </c>
      <c r="AU291" s="13" t="s">
        <v>74</v>
      </c>
    </row>
    <row r="292" s="1" customFormat="1" ht="22.5" customHeight="1">
      <c r="B292" s="34"/>
      <c r="C292" s="220" t="s">
        <v>548</v>
      </c>
      <c r="D292" s="220" t="s">
        <v>399</v>
      </c>
      <c r="E292" s="221" t="s">
        <v>549</v>
      </c>
      <c r="F292" s="222" t="s">
        <v>550</v>
      </c>
      <c r="G292" s="223" t="s">
        <v>125</v>
      </c>
      <c r="H292" s="224">
        <v>18</v>
      </c>
      <c r="I292" s="225"/>
      <c r="J292" s="226">
        <f>ROUND(I292*H292,2)</f>
        <v>0</v>
      </c>
      <c r="K292" s="222" t="s">
        <v>126</v>
      </c>
      <c r="L292" s="227"/>
      <c r="M292" s="228" t="s">
        <v>1</v>
      </c>
      <c r="N292" s="229" t="s">
        <v>38</v>
      </c>
      <c r="O292" s="75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AR292" s="13" t="s">
        <v>402</v>
      </c>
      <c r="AT292" s="13" t="s">
        <v>399</v>
      </c>
      <c r="AU292" s="13" t="s">
        <v>74</v>
      </c>
      <c r="AY292" s="13" t="s">
        <v>121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13" t="s">
        <v>74</v>
      </c>
      <c r="BK292" s="216">
        <f>ROUND(I292*H292,2)</f>
        <v>0</v>
      </c>
      <c r="BL292" s="13" t="s">
        <v>402</v>
      </c>
      <c r="BM292" s="13" t="s">
        <v>551</v>
      </c>
    </row>
    <row r="293" s="1" customFormat="1">
      <c r="B293" s="34"/>
      <c r="C293" s="35"/>
      <c r="D293" s="217" t="s">
        <v>129</v>
      </c>
      <c r="E293" s="35"/>
      <c r="F293" s="218" t="s">
        <v>550</v>
      </c>
      <c r="G293" s="35"/>
      <c r="H293" s="35"/>
      <c r="I293" s="140"/>
      <c r="J293" s="35"/>
      <c r="K293" s="35"/>
      <c r="L293" s="39"/>
      <c r="M293" s="219"/>
      <c r="N293" s="75"/>
      <c r="O293" s="75"/>
      <c r="P293" s="75"/>
      <c r="Q293" s="75"/>
      <c r="R293" s="75"/>
      <c r="S293" s="75"/>
      <c r="T293" s="76"/>
      <c r="AT293" s="13" t="s">
        <v>129</v>
      </c>
      <c r="AU293" s="13" t="s">
        <v>74</v>
      </c>
    </row>
    <row r="294" s="1" customFormat="1" ht="22.5" customHeight="1">
      <c r="B294" s="34"/>
      <c r="C294" s="220" t="s">
        <v>552</v>
      </c>
      <c r="D294" s="220" t="s">
        <v>399</v>
      </c>
      <c r="E294" s="221" t="s">
        <v>553</v>
      </c>
      <c r="F294" s="222" t="s">
        <v>554</v>
      </c>
      <c r="G294" s="223" t="s">
        <v>125</v>
      </c>
      <c r="H294" s="224">
        <v>4</v>
      </c>
      <c r="I294" s="225"/>
      <c r="J294" s="226">
        <f>ROUND(I294*H294,2)</f>
        <v>0</v>
      </c>
      <c r="K294" s="222" t="s">
        <v>126</v>
      </c>
      <c r="L294" s="227"/>
      <c r="M294" s="228" t="s">
        <v>1</v>
      </c>
      <c r="N294" s="229" t="s">
        <v>38</v>
      </c>
      <c r="O294" s="75"/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AR294" s="13" t="s">
        <v>402</v>
      </c>
      <c r="AT294" s="13" t="s">
        <v>399</v>
      </c>
      <c r="AU294" s="13" t="s">
        <v>74</v>
      </c>
      <c r="AY294" s="13" t="s">
        <v>121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3" t="s">
        <v>74</v>
      </c>
      <c r="BK294" s="216">
        <f>ROUND(I294*H294,2)</f>
        <v>0</v>
      </c>
      <c r="BL294" s="13" t="s">
        <v>402</v>
      </c>
      <c r="BM294" s="13" t="s">
        <v>555</v>
      </c>
    </row>
    <row r="295" s="1" customFormat="1">
      <c r="B295" s="34"/>
      <c r="C295" s="35"/>
      <c r="D295" s="217" t="s">
        <v>129</v>
      </c>
      <c r="E295" s="35"/>
      <c r="F295" s="218" t="s">
        <v>554</v>
      </c>
      <c r="G295" s="35"/>
      <c r="H295" s="35"/>
      <c r="I295" s="140"/>
      <c r="J295" s="35"/>
      <c r="K295" s="35"/>
      <c r="L295" s="39"/>
      <c r="M295" s="219"/>
      <c r="N295" s="75"/>
      <c r="O295" s="75"/>
      <c r="P295" s="75"/>
      <c r="Q295" s="75"/>
      <c r="R295" s="75"/>
      <c r="S295" s="75"/>
      <c r="T295" s="76"/>
      <c r="AT295" s="13" t="s">
        <v>129</v>
      </c>
      <c r="AU295" s="13" t="s">
        <v>74</v>
      </c>
    </row>
    <row r="296" s="1" customFormat="1" ht="22.5" customHeight="1">
      <c r="B296" s="34"/>
      <c r="C296" s="220" t="s">
        <v>556</v>
      </c>
      <c r="D296" s="220" t="s">
        <v>399</v>
      </c>
      <c r="E296" s="221" t="s">
        <v>557</v>
      </c>
      <c r="F296" s="222" t="s">
        <v>558</v>
      </c>
      <c r="G296" s="223" t="s">
        <v>125</v>
      </c>
      <c r="H296" s="224">
        <v>65</v>
      </c>
      <c r="I296" s="225"/>
      <c r="J296" s="226">
        <f>ROUND(I296*H296,2)</f>
        <v>0</v>
      </c>
      <c r="K296" s="222" t="s">
        <v>126</v>
      </c>
      <c r="L296" s="227"/>
      <c r="M296" s="228" t="s">
        <v>1</v>
      </c>
      <c r="N296" s="229" t="s">
        <v>38</v>
      </c>
      <c r="O296" s="75"/>
      <c r="P296" s="214">
        <f>O296*H296</f>
        <v>0</v>
      </c>
      <c r="Q296" s="214">
        <v>0</v>
      </c>
      <c r="R296" s="214">
        <f>Q296*H296</f>
        <v>0</v>
      </c>
      <c r="S296" s="214">
        <v>0</v>
      </c>
      <c r="T296" s="215">
        <f>S296*H296</f>
        <v>0</v>
      </c>
      <c r="AR296" s="13" t="s">
        <v>402</v>
      </c>
      <c r="AT296" s="13" t="s">
        <v>399</v>
      </c>
      <c r="AU296" s="13" t="s">
        <v>74</v>
      </c>
      <c r="AY296" s="13" t="s">
        <v>121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3" t="s">
        <v>74</v>
      </c>
      <c r="BK296" s="216">
        <f>ROUND(I296*H296,2)</f>
        <v>0</v>
      </c>
      <c r="BL296" s="13" t="s">
        <v>402</v>
      </c>
      <c r="BM296" s="13" t="s">
        <v>559</v>
      </c>
    </row>
    <row r="297" s="1" customFormat="1">
      <c r="B297" s="34"/>
      <c r="C297" s="35"/>
      <c r="D297" s="217" t="s">
        <v>129</v>
      </c>
      <c r="E297" s="35"/>
      <c r="F297" s="218" t="s">
        <v>558</v>
      </c>
      <c r="G297" s="35"/>
      <c r="H297" s="35"/>
      <c r="I297" s="140"/>
      <c r="J297" s="35"/>
      <c r="K297" s="35"/>
      <c r="L297" s="39"/>
      <c r="M297" s="219"/>
      <c r="N297" s="75"/>
      <c r="O297" s="75"/>
      <c r="P297" s="75"/>
      <c r="Q297" s="75"/>
      <c r="R297" s="75"/>
      <c r="S297" s="75"/>
      <c r="T297" s="76"/>
      <c r="AT297" s="13" t="s">
        <v>129</v>
      </c>
      <c r="AU297" s="13" t="s">
        <v>74</v>
      </c>
    </row>
    <row r="298" s="1" customFormat="1" ht="22.5" customHeight="1">
      <c r="B298" s="34"/>
      <c r="C298" s="220" t="s">
        <v>560</v>
      </c>
      <c r="D298" s="220" t="s">
        <v>399</v>
      </c>
      <c r="E298" s="221" t="s">
        <v>561</v>
      </c>
      <c r="F298" s="222" t="s">
        <v>562</v>
      </c>
      <c r="G298" s="223" t="s">
        <v>228</v>
      </c>
      <c r="H298" s="224">
        <v>7600</v>
      </c>
      <c r="I298" s="225"/>
      <c r="J298" s="226">
        <f>ROUND(I298*H298,2)</f>
        <v>0</v>
      </c>
      <c r="K298" s="222" t="s">
        <v>126</v>
      </c>
      <c r="L298" s="227"/>
      <c r="M298" s="228" t="s">
        <v>1</v>
      </c>
      <c r="N298" s="229" t="s">
        <v>38</v>
      </c>
      <c r="O298" s="75"/>
      <c r="P298" s="214">
        <f>O298*H298</f>
        <v>0</v>
      </c>
      <c r="Q298" s="214">
        <v>0</v>
      </c>
      <c r="R298" s="214">
        <f>Q298*H298</f>
        <v>0</v>
      </c>
      <c r="S298" s="214">
        <v>0</v>
      </c>
      <c r="T298" s="215">
        <f>S298*H298</f>
        <v>0</v>
      </c>
      <c r="AR298" s="13" t="s">
        <v>402</v>
      </c>
      <c r="AT298" s="13" t="s">
        <v>399</v>
      </c>
      <c r="AU298" s="13" t="s">
        <v>74</v>
      </c>
      <c r="AY298" s="13" t="s">
        <v>121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13" t="s">
        <v>74</v>
      </c>
      <c r="BK298" s="216">
        <f>ROUND(I298*H298,2)</f>
        <v>0</v>
      </c>
      <c r="BL298" s="13" t="s">
        <v>402</v>
      </c>
      <c r="BM298" s="13" t="s">
        <v>563</v>
      </c>
    </row>
    <row r="299" s="1" customFormat="1">
      <c r="B299" s="34"/>
      <c r="C299" s="35"/>
      <c r="D299" s="217" t="s">
        <v>129</v>
      </c>
      <c r="E299" s="35"/>
      <c r="F299" s="218" t="s">
        <v>562</v>
      </c>
      <c r="G299" s="35"/>
      <c r="H299" s="35"/>
      <c r="I299" s="140"/>
      <c r="J299" s="35"/>
      <c r="K299" s="35"/>
      <c r="L299" s="39"/>
      <c r="M299" s="219"/>
      <c r="N299" s="75"/>
      <c r="O299" s="75"/>
      <c r="P299" s="75"/>
      <c r="Q299" s="75"/>
      <c r="R299" s="75"/>
      <c r="S299" s="75"/>
      <c r="T299" s="76"/>
      <c r="AT299" s="13" t="s">
        <v>129</v>
      </c>
      <c r="AU299" s="13" t="s">
        <v>74</v>
      </c>
    </row>
    <row r="300" s="1" customFormat="1" ht="22.5" customHeight="1">
      <c r="B300" s="34"/>
      <c r="C300" s="220" t="s">
        <v>564</v>
      </c>
      <c r="D300" s="220" t="s">
        <v>399</v>
      </c>
      <c r="E300" s="221" t="s">
        <v>565</v>
      </c>
      <c r="F300" s="222" t="s">
        <v>566</v>
      </c>
      <c r="G300" s="223" t="s">
        <v>125</v>
      </c>
      <c r="H300" s="224">
        <v>246</v>
      </c>
      <c r="I300" s="225"/>
      <c r="J300" s="226">
        <f>ROUND(I300*H300,2)</f>
        <v>0</v>
      </c>
      <c r="K300" s="222" t="s">
        <v>126</v>
      </c>
      <c r="L300" s="227"/>
      <c r="M300" s="228" t="s">
        <v>1</v>
      </c>
      <c r="N300" s="229" t="s">
        <v>38</v>
      </c>
      <c r="O300" s="75"/>
      <c r="P300" s="214">
        <f>O300*H300</f>
        <v>0</v>
      </c>
      <c r="Q300" s="214">
        <v>0</v>
      </c>
      <c r="R300" s="214">
        <f>Q300*H300</f>
        <v>0</v>
      </c>
      <c r="S300" s="214">
        <v>0</v>
      </c>
      <c r="T300" s="215">
        <f>S300*H300</f>
        <v>0</v>
      </c>
      <c r="AR300" s="13" t="s">
        <v>402</v>
      </c>
      <c r="AT300" s="13" t="s">
        <v>399</v>
      </c>
      <c r="AU300" s="13" t="s">
        <v>74</v>
      </c>
      <c r="AY300" s="13" t="s">
        <v>121</v>
      </c>
      <c r="BE300" s="216">
        <f>IF(N300="základní",J300,0)</f>
        <v>0</v>
      </c>
      <c r="BF300" s="216">
        <f>IF(N300="snížená",J300,0)</f>
        <v>0</v>
      </c>
      <c r="BG300" s="216">
        <f>IF(N300="zákl. přenesená",J300,0)</f>
        <v>0</v>
      </c>
      <c r="BH300" s="216">
        <f>IF(N300="sníž. přenesená",J300,0)</f>
        <v>0</v>
      </c>
      <c r="BI300" s="216">
        <f>IF(N300="nulová",J300,0)</f>
        <v>0</v>
      </c>
      <c r="BJ300" s="13" t="s">
        <v>74</v>
      </c>
      <c r="BK300" s="216">
        <f>ROUND(I300*H300,2)</f>
        <v>0</v>
      </c>
      <c r="BL300" s="13" t="s">
        <v>402</v>
      </c>
      <c r="BM300" s="13" t="s">
        <v>567</v>
      </c>
    </row>
    <row r="301" s="1" customFormat="1">
      <c r="B301" s="34"/>
      <c r="C301" s="35"/>
      <c r="D301" s="217" t="s">
        <v>129</v>
      </c>
      <c r="E301" s="35"/>
      <c r="F301" s="218" t="s">
        <v>566</v>
      </c>
      <c r="G301" s="35"/>
      <c r="H301" s="35"/>
      <c r="I301" s="140"/>
      <c r="J301" s="35"/>
      <c r="K301" s="35"/>
      <c r="L301" s="39"/>
      <c r="M301" s="219"/>
      <c r="N301" s="75"/>
      <c r="O301" s="75"/>
      <c r="P301" s="75"/>
      <c r="Q301" s="75"/>
      <c r="R301" s="75"/>
      <c r="S301" s="75"/>
      <c r="T301" s="76"/>
      <c r="AT301" s="13" t="s">
        <v>129</v>
      </c>
      <c r="AU301" s="13" t="s">
        <v>74</v>
      </c>
    </row>
    <row r="302" s="1" customFormat="1" ht="22.5" customHeight="1">
      <c r="B302" s="34"/>
      <c r="C302" s="220" t="s">
        <v>568</v>
      </c>
      <c r="D302" s="220" t="s">
        <v>399</v>
      </c>
      <c r="E302" s="221" t="s">
        <v>569</v>
      </c>
      <c r="F302" s="222" t="s">
        <v>570</v>
      </c>
      <c r="G302" s="223" t="s">
        <v>125</v>
      </c>
      <c r="H302" s="224">
        <v>24</v>
      </c>
      <c r="I302" s="225"/>
      <c r="J302" s="226">
        <f>ROUND(I302*H302,2)</f>
        <v>0</v>
      </c>
      <c r="K302" s="222" t="s">
        <v>126</v>
      </c>
      <c r="L302" s="227"/>
      <c r="M302" s="228" t="s">
        <v>1</v>
      </c>
      <c r="N302" s="229" t="s">
        <v>38</v>
      </c>
      <c r="O302" s="75"/>
      <c r="P302" s="214">
        <f>O302*H302</f>
        <v>0</v>
      </c>
      <c r="Q302" s="214">
        <v>0</v>
      </c>
      <c r="R302" s="214">
        <f>Q302*H302</f>
        <v>0</v>
      </c>
      <c r="S302" s="214">
        <v>0</v>
      </c>
      <c r="T302" s="215">
        <f>S302*H302</f>
        <v>0</v>
      </c>
      <c r="AR302" s="13" t="s">
        <v>402</v>
      </c>
      <c r="AT302" s="13" t="s">
        <v>399</v>
      </c>
      <c r="AU302" s="13" t="s">
        <v>74</v>
      </c>
      <c r="AY302" s="13" t="s">
        <v>121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3" t="s">
        <v>74</v>
      </c>
      <c r="BK302" s="216">
        <f>ROUND(I302*H302,2)</f>
        <v>0</v>
      </c>
      <c r="BL302" s="13" t="s">
        <v>402</v>
      </c>
      <c r="BM302" s="13" t="s">
        <v>571</v>
      </c>
    </row>
    <row r="303" s="1" customFormat="1">
      <c r="B303" s="34"/>
      <c r="C303" s="35"/>
      <c r="D303" s="217" t="s">
        <v>129</v>
      </c>
      <c r="E303" s="35"/>
      <c r="F303" s="218" t="s">
        <v>570</v>
      </c>
      <c r="G303" s="35"/>
      <c r="H303" s="35"/>
      <c r="I303" s="140"/>
      <c r="J303" s="35"/>
      <c r="K303" s="35"/>
      <c r="L303" s="39"/>
      <c r="M303" s="219"/>
      <c r="N303" s="75"/>
      <c r="O303" s="75"/>
      <c r="P303" s="75"/>
      <c r="Q303" s="75"/>
      <c r="R303" s="75"/>
      <c r="S303" s="75"/>
      <c r="T303" s="76"/>
      <c r="AT303" s="13" t="s">
        <v>129</v>
      </c>
      <c r="AU303" s="13" t="s">
        <v>74</v>
      </c>
    </row>
    <row r="304" s="1" customFormat="1" ht="22.5" customHeight="1">
      <c r="B304" s="34"/>
      <c r="C304" s="220" t="s">
        <v>572</v>
      </c>
      <c r="D304" s="220" t="s">
        <v>399</v>
      </c>
      <c r="E304" s="221" t="s">
        <v>573</v>
      </c>
      <c r="F304" s="222" t="s">
        <v>574</v>
      </c>
      <c r="G304" s="223" t="s">
        <v>125</v>
      </c>
      <c r="H304" s="224">
        <v>8</v>
      </c>
      <c r="I304" s="225"/>
      <c r="J304" s="226">
        <f>ROUND(I304*H304,2)</f>
        <v>0</v>
      </c>
      <c r="K304" s="222" t="s">
        <v>126</v>
      </c>
      <c r="L304" s="227"/>
      <c r="M304" s="228" t="s">
        <v>1</v>
      </c>
      <c r="N304" s="229" t="s">
        <v>38</v>
      </c>
      <c r="O304" s="75"/>
      <c r="P304" s="214">
        <f>O304*H304</f>
        <v>0</v>
      </c>
      <c r="Q304" s="214">
        <v>0</v>
      </c>
      <c r="R304" s="214">
        <f>Q304*H304</f>
        <v>0</v>
      </c>
      <c r="S304" s="214">
        <v>0</v>
      </c>
      <c r="T304" s="215">
        <f>S304*H304</f>
        <v>0</v>
      </c>
      <c r="AR304" s="13" t="s">
        <v>402</v>
      </c>
      <c r="AT304" s="13" t="s">
        <v>399</v>
      </c>
      <c r="AU304" s="13" t="s">
        <v>74</v>
      </c>
      <c r="AY304" s="13" t="s">
        <v>121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3" t="s">
        <v>74</v>
      </c>
      <c r="BK304" s="216">
        <f>ROUND(I304*H304,2)</f>
        <v>0</v>
      </c>
      <c r="BL304" s="13" t="s">
        <v>402</v>
      </c>
      <c r="BM304" s="13" t="s">
        <v>575</v>
      </c>
    </row>
    <row r="305" s="1" customFormat="1">
      <c r="B305" s="34"/>
      <c r="C305" s="35"/>
      <c r="D305" s="217" t="s">
        <v>129</v>
      </c>
      <c r="E305" s="35"/>
      <c r="F305" s="218" t="s">
        <v>574</v>
      </c>
      <c r="G305" s="35"/>
      <c r="H305" s="35"/>
      <c r="I305" s="140"/>
      <c r="J305" s="35"/>
      <c r="K305" s="35"/>
      <c r="L305" s="39"/>
      <c r="M305" s="219"/>
      <c r="N305" s="75"/>
      <c r="O305" s="75"/>
      <c r="P305" s="75"/>
      <c r="Q305" s="75"/>
      <c r="R305" s="75"/>
      <c r="S305" s="75"/>
      <c r="T305" s="76"/>
      <c r="AT305" s="13" t="s">
        <v>129</v>
      </c>
      <c r="AU305" s="13" t="s">
        <v>74</v>
      </c>
    </row>
    <row r="306" s="1" customFormat="1" ht="22.5" customHeight="1">
      <c r="B306" s="34"/>
      <c r="C306" s="220" t="s">
        <v>576</v>
      </c>
      <c r="D306" s="220" t="s">
        <v>399</v>
      </c>
      <c r="E306" s="221" t="s">
        <v>577</v>
      </c>
      <c r="F306" s="222" t="s">
        <v>578</v>
      </c>
      <c r="G306" s="223" t="s">
        <v>125</v>
      </c>
      <c r="H306" s="224">
        <v>150</v>
      </c>
      <c r="I306" s="225"/>
      <c r="J306" s="226">
        <f>ROUND(I306*H306,2)</f>
        <v>0</v>
      </c>
      <c r="K306" s="222" t="s">
        <v>126</v>
      </c>
      <c r="L306" s="227"/>
      <c r="M306" s="228" t="s">
        <v>1</v>
      </c>
      <c r="N306" s="229" t="s">
        <v>38</v>
      </c>
      <c r="O306" s="75"/>
      <c r="P306" s="214">
        <f>O306*H306</f>
        <v>0</v>
      </c>
      <c r="Q306" s="214">
        <v>0</v>
      </c>
      <c r="R306" s="214">
        <f>Q306*H306</f>
        <v>0</v>
      </c>
      <c r="S306" s="214">
        <v>0</v>
      </c>
      <c r="T306" s="215">
        <f>S306*H306</f>
        <v>0</v>
      </c>
      <c r="AR306" s="13" t="s">
        <v>402</v>
      </c>
      <c r="AT306" s="13" t="s">
        <v>399</v>
      </c>
      <c r="AU306" s="13" t="s">
        <v>74</v>
      </c>
      <c r="AY306" s="13" t="s">
        <v>121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3" t="s">
        <v>74</v>
      </c>
      <c r="BK306" s="216">
        <f>ROUND(I306*H306,2)</f>
        <v>0</v>
      </c>
      <c r="BL306" s="13" t="s">
        <v>402</v>
      </c>
      <c r="BM306" s="13" t="s">
        <v>579</v>
      </c>
    </row>
    <row r="307" s="1" customFormat="1">
      <c r="B307" s="34"/>
      <c r="C307" s="35"/>
      <c r="D307" s="217" t="s">
        <v>129</v>
      </c>
      <c r="E307" s="35"/>
      <c r="F307" s="218" t="s">
        <v>578</v>
      </c>
      <c r="G307" s="35"/>
      <c r="H307" s="35"/>
      <c r="I307" s="140"/>
      <c r="J307" s="35"/>
      <c r="K307" s="35"/>
      <c r="L307" s="39"/>
      <c r="M307" s="219"/>
      <c r="N307" s="75"/>
      <c r="O307" s="75"/>
      <c r="P307" s="75"/>
      <c r="Q307" s="75"/>
      <c r="R307" s="75"/>
      <c r="S307" s="75"/>
      <c r="T307" s="76"/>
      <c r="AT307" s="13" t="s">
        <v>129</v>
      </c>
      <c r="AU307" s="13" t="s">
        <v>74</v>
      </c>
    </row>
    <row r="308" s="1" customFormat="1" ht="22.5" customHeight="1">
      <c r="B308" s="34"/>
      <c r="C308" s="220" t="s">
        <v>580</v>
      </c>
      <c r="D308" s="220" t="s">
        <v>399</v>
      </c>
      <c r="E308" s="221" t="s">
        <v>581</v>
      </c>
      <c r="F308" s="222" t="s">
        <v>582</v>
      </c>
      <c r="G308" s="223" t="s">
        <v>125</v>
      </c>
      <c r="H308" s="224">
        <v>12</v>
      </c>
      <c r="I308" s="225"/>
      <c r="J308" s="226">
        <f>ROUND(I308*H308,2)</f>
        <v>0</v>
      </c>
      <c r="K308" s="222" t="s">
        <v>126</v>
      </c>
      <c r="L308" s="227"/>
      <c r="M308" s="228" t="s">
        <v>1</v>
      </c>
      <c r="N308" s="229" t="s">
        <v>38</v>
      </c>
      <c r="O308" s="75"/>
      <c r="P308" s="214">
        <f>O308*H308</f>
        <v>0</v>
      </c>
      <c r="Q308" s="214">
        <v>0</v>
      </c>
      <c r="R308" s="214">
        <f>Q308*H308</f>
        <v>0</v>
      </c>
      <c r="S308" s="214">
        <v>0</v>
      </c>
      <c r="T308" s="215">
        <f>S308*H308</f>
        <v>0</v>
      </c>
      <c r="AR308" s="13" t="s">
        <v>402</v>
      </c>
      <c r="AT308" s="13" t="s">
        <v>399</v>
      </c>
      <c r="AU308" s="13" t="s">
        <v>74</v>
      </c>
      <c r="AY308" s="13" t="s">
        <v>121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13" t="s">
        <v>74</v>
      </c>
      <c r="BK308" s="216">
        <f>ROUND(I308*H308,2)</f>
        <v>0</v>
      </c>
      <c r="BL308" s="13" t="s">
        <v>402</v>
      </c>
      <c r="BM308" s="13" t="s">
        <v>583</v>
      </c>
    </row>
    <row r="309" s="1" customFormat="1">
      <c r="B309" s="34"/>
      <c r="C309" s="35"/>
      <c r="D309" s="217" t="s">
        <v>129</v>
      </c>
      <c r="E309" s="35"/>
      <c r="F309" s="218" t="s">
        <v>582</v>
      </c>
      <c r="G309" s="35"/>
      <c r="H309" s="35"/>
      <c r="I309" s="140"/>
      <c r="J309" s="35"/>
      <c r="K309" s="35"/>
      <c r="L309" s="39"/>
      <c r="M309" s="219"/>
      <c r="N309" s="75"/>
      <c r="O309" s="75"/>
      <c r="P309" s="75"/>
      <c r="Q309" s="75"/>
      <c r="R309" s="75"/>
      <c r="S309" s="75"/>
      <c r="T309" s="76"/>
      <c r="AT309" s="13" t="s">
        <v>129</v>
      </c>
      <c r="AU309" s="13" t="s">
        <v>74</v>
      </c>
    </row>
    <row r="310" s="1" customFormat="1" ht="22.5" customHeight="1">
      <c r="B310" s="34"/>
      <c r="C310" s="220" t="s">
        <v>584</v>
      </c>
      <c r="D310" s="220" t="s">
        <v>399</v>
      </c>
      <c r="E310" s="221" t="s">
        <v>585</v>
      </c>
      <c r="F310" s="222" t="s">
        <v>586</v>
      </c>
      <c r="G310" s="223" t="s">
        <v>125</v>
      </c>
      <c r="H310" s="224">
        <v>149</v>
      </c>
      <c r="I310" s="225"/>
      <c r="J310" s="226">
        <f>ROUND(I310*H310,2)</f>
        <v>0</v>
      </c>
      <c r="K310" s="222" t="s">
        <v>126</v>
      </c>
      <c r="L310" s="227"/>
      <c r="M310" s="228" t="s">
        <v>1</v>
      </c>
      <c r="N310" s="229" t="s">
        <v>38</v>
      </c>
      <c r="O310" s="75"/>
      <c r="P310" s="214">
        <f>O310*H310</f>
        <v>0</v>
      </c>
      <c r="Q310" s="214">
        <v>0</v>
      </c>
      <c r="R310" s="214">
        <f>Q310*H310</f>
        <v>0</v>
      </c>
      <c r="S310" s="214">
        <v>0</v>
      </c>
      <c r="T310" s="215">
        <f>S310*H310</f>
        <v>0</v>
      </c>
      <c r="AR310" s="13" t="s">
        <v>402</v>
      </c>
      <c r="AT310" s="13" t="s">
        <v>399</v>
      </c>
      <c r="AU310" s="13" t="s">
        <v>74</v>
      </c>
      <c r="AY310" s="13" t="s">
        <v>121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3" t="s">
        <v>74</v>
      </c>
      <c r="BK310" s="216">
        <f>ROUND(I310*H310,2)</f>
        <v>0</v>
      </c>
      <c r="BL310" s="13" t="s">
        <v>402</v>
      </c>
      <c r="BM310" s="13" t="s">
        <v>587</v>
      </c>
    </row>
    <row r="311" s="1" customFormat="1">
      <c r="B311" s="34"/>
      <c r="C311" s="35"/>
      <c r="D311" s="217" t="s">
        <v>129</v>
      </c>
      <c r="E311" s="35"/>
      <c r="F311" s="218" t="s">
        <v>586</v>
      </c>
      <c r="G311" s="35"/>
      <c r="H311" s="35"/>
      <c r="I311" s="140"/>
      <c r="J311" s="35"/>
      <c r="K311" s="35"/>
      <c r="L311" s="39"/>
      <c r="M311" s="219"/>
      <c r="N311" s="75"/>
      <c r="O311" s="75"/>
      <c r="P311" s="75"/>
      <c r="Q311" s="75"/>
      <c r="R311" s="75"/>
      <c r="S311" s="75"/>
      <c r="T311" s="76"/>
      <c r="AT311" s="13" t="s">
        <v>129</v>
      </c>
      <c r="AU311" s="13" t="s">
        <v>74</v>
      </c>
    </row>
    <row r="312" s="1" customFormat="1" ht="22.5" customHeight="1">
      <c r="B312" s="34"/>
      <c r="C312" s="205" t="s">
        <v>588</v>
      </c>
      <c r="D312" s="205" t="s">
        <v>122</v>
      </c>
      <c r="E312" s="206" t="s">
        <v>589</v>
      </c>
      <c r="F312" s="207" t="s">
        <v>590</v>
      </c>
      <c r="G312" s="208" t="s">
        <v>396</v>
      </c>
      <c r="H312" s="209">
        <v>2290</v>
      </c>
      <c r="I312" s="210"/>
      <c r="J312" s="211">
        <f>ROUND(I312*H312,2)</f>
        <v>0</v>
      </c>
      <c r="K312" s="207" t="s">
        <v>126</v>
      </c>
      <c r="L312" s="39"/>
      <c r="M312" s="212" t="s">
        <v>1</v>
      </c>
      <c r="N312" s="213" t="s">
        <v>38</v>
      </c>
      <c r="O312" s="75"/>
      <c r="P312" s="214">
        <f>O312*H312</f>
        <v>0</v>
      </c>
      <c r="Q312" s="214">
        <v>0</v>
      </c>
      <c r="R312" s="214">
        <f>Q312*H312</f>
        <v>0</v>
      </c>
      <c r="S312" s="214">
        <v>0</v>
      </c>
      <c r="T312" s="215">
        <f>S312*H312</f>
        <v>0</v>
      </c>
      <c r="AR312" s="13" t="s">
        <v>127</v>
      </c>
      <c r="AT312" s="13" t="s">
        <v>122</v>
      </c>
      <c r="AU312" s="13" t="s">
        <v>74</v>
      </c>
      <c r="AY312" s="13" t="s">
        <v>121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13" t="s">
        <v>74</v>
      </c>
      <c r="BK312" s="216">
        <f>ROUND(I312*H312,2)</f>
        <v>0</v>
      </c>
      <c r="BL312" s="13" t="s">
        <v>127</v>
      </c>
      <c r="BM312" s="13" t="s">
        <v>591</v>
      </c>
    </row>
    <row r="313" s="1" customFormat="1">
      <c r="B313" s="34"/>
      <c r="C313" s="35"/>
      <c r="D313" s="217" t="s">
        <v>129</v>
      </c>
      <c r="E313" s="35"/>
      <c r="F313" s="218" t="s">
        <v>592</v>
      </c>
      <c r="G313" s="35"/>
      <c r="H313" s="35"/>
      <c r="I313" s="140"/>
      <c r="J313" s="35"/>
      <c r="K313" s="35"/>
      <c r="L313" s="39"/>
      <c r="M313" s="219"/>
      <c r="N313" s="75"/>
      <c r="O313" s="75"/>
      <c r="P313" s="75"/>
      <c r="Q313" s="75"/>
      <c r="R313" s="75"/>
      <c r="S313" s="75"/>
      <c r="T313" s="76"/>
      <c r="AT313" s="13" t="s">
        <v>129</v>
      </c>
      <c r="AU313" s="13" t="s">
        <v>74</v>
      </c>
    </row>
    <row r="314" s="1" customFormat="1" ht="22.5" customHeight="1">
      <c r="B314" s="34"/>
      <c r="C314" s="205" t="s">
        <v>593</v>
      </c>
      <c r="D314" s="205" t="s">
        <v>122</v>
      </c>
      <c r="E314" s="206" t="s">
        <v>594</v>
      </c>
      <c r="F314" s="207" t="s">
        <v>595</v>
      </c>
      <c r="G314" s="208" t="s">
        <v>125</v>
      </c>
      <c r="H314" s="209">
        <v>2</v>
      </c>
      <c r="I314" s="210"/>
      <c r="J314" s="211">
        <f>ROUND(I314*H314,2)</f>
        <v>0</v>
      </c>
      <c r="K314" s="207" t="s">
        <v>126</v>
      </c>
      <c r="L314" s="39"/>
      <c r="M314" s="212" t="s">
        <v>1</v>
      </c>
      <c r="N314" s="213" t="s">
        <v>38</v>
      </c>
      <c r="O314" s="75"/>
      <c r="P314" s="214">
        <f>O314*H314</f>
        <v>0</v>
      </c>
      <c r="Q314" s="214">
        <v>0</v>
      </c>
      <c r="R314" s="214">
        <f>Q314*H314</f>
        <v>0</v>
      </c>
      <c r="S314" s="214">
        <v>0</v>
      </c>
      <c r="T314" s="215">
        <f>S314*H314</f>
        <v>0</v>
      </c>
      <c r="AR314" s="13" t="s">
        <v>127</v>
      </c>
      <c r="AT314" s="13" t="s">
        <v>122</v>
      </c>
      <c r="AU314" s="13" t="s">
        <v>74</v>
      </c>
      <c r="AY314" s="13" t="s">
        <v>121</v>
      </c>
      <c r="BE314" s="216">
        <f>IF(N314="základní",J314,0)</f>
        <v>0</v>
      </c>
      <c r="BF314" s="216">
        <f>IF(N314="snížená",J314,0)</f>
        <v>0</v>
      </c>
      <c r="BG314" s="216">
        <f>IF(N314="zákl. přenesená",J314,0)</f>
        <v>0</v>
      </c>
      <c r="BH314" s="216">
        <f>IF(N314="sníž. přenesená",J314,0)</f>
        <v>0</v>
      </c>
      <c r="BI314" s="216">
        <f>IF(N314="nulová",J314,0)</f>
        <v>0</v>
      </c>
      <c r="BJ314" s="13" t="s">
        <v>74</v>
      </c>
      <c r="BK314" s="216">
        <f>ROUND(I314*H314,2)</f>
        <v>0</v>
      </c>
      <c r="BL314" s="13" t="s">
        <v>127</v>
      </c>
      <c r="BM314" s="13" t="s">
        <v>596</v>
      </c>
    </row>
    <row r="315" s="1" customFormat="1">
      <c r="B315" s="34"/>
      <c r="C315" s="35"/>
      <c r="D315" s="217" t="s">
        <v>129</v>
      </c>
      <c r="E315" s="35"/>
      <c r="F315" s="218" t="s">
        <v>597</v>
      </c>
      <c r="G315" s="35"/>
      <c r="H315" s="35"/>
      <c r="I315" s="140"/>
      <c r="J315" s="35"/>
      <c r="K315" s="35"/>
      <c r="L315" s="39"/>
      <c r="M315" s="219"/>
      <c r="N315" s="75"/>
      <c r="O315" s="75"/>
      <c r="P315" s="75"/>
      <c r="Q315" s="75"/>
      <c r="R315" s="75"/>
      <c r="S315" s="75"/>
      <c r="T315" s="76"/>
      <c r="AT315" s="13" t="s">
        <v>129</v>
      </c>
      <c r="AU315" s="13" t="s">
        <v>74</v>
      </c>
    </row>
    <row r="316" s="1" customFormat="1" ht="22.5" customHeight="1">
      <c r="B316" s="34"/>
      <c r="C316" s="205" t="s">
        <v>598</v>
      </c>
      <c r="D316" s="205" t="s">
        <v>122</v>
      </c>
      <c r="E316" s="206" t="s">
        <v>599</v>
      </c>
      <c r="F316" s="207" t="s">
        <v>600</v>
      </c>
      <c r="G316" s="208" t="s">
        <v>125</v>
      </c>
      <c r="H316" s="209">
        <v>6</v>
      </c>
      <c r="I316" s="210"/>
      <c r="J316" s="211">
        <f>ROUND(I316*H316,2)</f>
        <v>0</v>
      </c>
      <c r="K316" s="207" t="s">
        <v>126</v>
      </c>
      <c r="L316" s="39"/>
      <c r="M316" s="212" t="s">
        <v>1</v>
      </c>
      <c r="N316" s="213" t="s">
        <v>38</v>
      </c>
      <c r="O316" s="75"/>
      <c r="P316" s="214">
        <f>O316*H316</f>
        <v>0</v>
      </c>
      <c r="Q316" s="214">
        <v>0</v>
      </c>
      <c r="R316" s="214">
        <f>Q316*H316</f>
        <v>0</v>
      </c>
      <c r="S316" s="214">
        <v>0</v>
      </c>
      <c r="T316" s="215">
        <f>S316*H316</f>
        <v>0</v>
      </c>
      <c r="AR316" s="13" t="s">
        <v>127</v>
      </c>
      <c r="AT316" s="13" t="s">
        <v>122</v>
      </c>
      <c r="AU316" s="13" t="s">
        <v>74</v>
      </c>
      <c r="AY316" s="13" t="s">
        <v>121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3" t="s">
        <v>74</v>
      </c>
      <c r="BK316" s="216">
        <f>ROUND(I316*H316,2)</f>
        <v>0</v>
      </c>
      <c r="BL316" s="13" t="s">
        <v>127</v>
      </c>
      <c r="BM316" s="13" t="s">
        <v>601</v>
      </c>
    </row>
    <row r="317" s="1" customFormat="1">
      <c r="B317" s="34"/>
      <c r="C317" s="35"/>
      <c r="D317" s="217" t="s">
        <v>129</v>
      </c>
      <c r="E317" s="35"/>
      <c r="F317" s="218" t="s">
        <v>600</v>
      </c>
      <c r="G317" s="35"/>
      <c r="H317" s="35"/>
      <c r="I317" s="140"/>
      <c r="J317" s="35"/>
      <c r="K317" s="35"/>
      <c r="L317" s="39"/>
      <c r="M317" s="219"/>
      <c r="N317" s="75"/>
      <c r="O317" s="75"/>
      <c r="P317" s="75"/>
      <c r="Q317" s="75"/>
      <c r="R317" s="75"/>
      <c r="S317" s="75"/>
      <c r="T317" s="76"/>
      <c r="AT317" s="13" t="s">
        <v>129</v>
      </c>
      <c r="AU317" s="13" t="s">
        <v>74</v>
      </c>
    </row>
    <row r="318" s="1" customFormat="1" ht="22.5" customHeight="1">
      <c r="B318" s="34"/>
      <c r="C318" s="205" t="s">
        <v>602</v>
      </c>
      <c r="D318" s="205" t="s">
        <v>122</v>
      </c>
      <c r="E318" s="206" t="s">
        <v>603</v>
      </c>
      <c r="F318" s="207" t="s">
        <v>604</v>
      </c>
      <c r="G318" s="208" t="s">
        <v>125</v>
      </c>
      <c r="H318" s="209">
        <v>1</v>
      </c>
      <c r="I318" s="210"/>
      <c r="J318" s="211">
        <f>ROUND(I318*H318,2)</f>
        <v>0</v>
      </c>
      <c r="K318" s="207" t="s">
        <v>126</v>
      </c>
      <c r="L318" s="39"/>
      <c r="M318" s="212" t="s">
        <v>1</v>
      </c>
      <c r="N318" s="213" t="s">
        <v>38</v>
      </c>
      <c r="O318" s="75"/>
      <c r="P318" s="214">
        <f>O318*H318</f>
        <v>0</v>
      </c>
      <c r="Q318" s="214">
        <v>0</v>
      </c>
      <c r="R318" s="214">
        <f>Q318*H318</f>
        <v>0</v>
      </c>
      <c r="S318" s="214">
        <v>0</v>
      </c>
      <c r="T318" s="215">
        <f>S318*H318</f>
        <v>0</v>
      </c>
      <c r="AR318" s="13" t="s">
        <v>127</v>
      </c>
      <c r="AT318" s="13" t="s">
        <v>122</v>
      </c>
      <c r="AU318" s="13" t="s">
        <v>74</v>
      </c>
      <c r="AY318" s="13" t="s">
        <v>121</v>
      </c>
      <c r="BE318" s="216">
        <f>IF(N318="základní",J318,0)</f>
        <v>0</v>
      </c>
      <c r="BF318" s="216">
        <f>IF(N318="snížená",J318,0)</f>
        <v>0</v>
      </c>
      <c r="BG318" s="216">
        <f>IF(N318="zákl. přenesená",J318,0)</f>
        <v>0</v>
      </c>
      <c r="BH318" s="216">
        <f>IF(N318="sníž. přenesená",J318,0)</f>
        <v>0</v>
      </c>
      <c r="BI318" s="216">
        <f>IF(N318="nulová",J318,0)</f>
        <v>0</v>
      </c>
      <c r="BJ318" s="13" t="s">
        <v>74</v>
      </c>
      <c r="BK318" s="216">
        <f>ROUND(I318*H318,2)</f>
        <v>0</v>
      </c>
      <c r="BL318" s="13" t="s">
        <v>127</v>
      </c>
      <c r="BM318" s="13" t="s">
        <v>605</v>
      </c>
    </row>
    <row r="319" s="1" customFormat="1">
      <c r="B319" s="34"/>
      <c r="C319" s="35"/>
      <c r="D319" s="217" t="s">
        <v>129</v>
      </c>
      <c r="E319" s="35"/>
      <c r="F319" s="218" t="s">
        <v>606</v>
      </c>
      <c r="G319" s="35"/>
      <c r="H319" s="35"/>
      <c r="I319" s="140"/>
      <c r="J319" s="35"/>
      <c r="K319" s="35"/>
      <c r="L319" s="39"/>
      <c r="M319" s="219"/>
      <c r="N319" s="75"/>
      <c r="O319" s="75"/>
      <c r="P319" s="75"/>
      <c r="Q319" s="75"/>
      <c r="R319" s="75"/>
      <c r="S319" s="75"/>
      <c r="T319" s="76"/>
      <c r="AT319" s="13" t="s">
        <v>129</v>
      </c>
      <c r="AU319" s="13" t="s">
        <v>74</v>
      </c>
    </row>
    <row r="320" s="1" customFormat="1" ht="22.5" customHeight="1">
      <c r="B320" s="34"/>
      <c r="C320" s="205" t="s">
        <v>607</v>
      </c>
      <c r="D320" s="205" t="s">
        <v>122</v>
      </c>
      <c r="E320" s="206" t="s">
        <v>608</v>
      </c>
      <c r="F320" s="207" t="s">
        <v>609</v>
      </c>
      <c r="G320" s="208" t="s">
        <v>125</v>
      </c>
      <c r="H320" s="209">
        <v>6</v>
      </c>
      <c r="I320" s="210"/>
      <c r="J320" s="211">
        <f>ROUND(I320*H320,2)</f>
        <v>0</v>
      </c>
      <c r="K320" s="207" t="s">
        <v>126</v>
      </c>
      <c r="L320" s="39"/>
      <c r="M320" s="212" t="s">
        <v>1</v>
      </c>
      <c r="N320" s="213" t="s">
        <v>38</v>
      </c>
      <c r="O320" s="75"/>
      <c r="P320" s="214">
        <f>O320*H320</f>
        <v>0</v>
      </c>
      <c r="Q320" s="214">
        <v>0</v>
      </c>
      <c r="R320" s="214">
        <f>Q320*H320</f>
        <v>0</v>
      </c>
      <c r="S320" s="214">
        <v>0</v>
      </c>
      <c r="T320" s="215">
        <f>S320*H320</f>
        <v>0</v>
      </c>
      <c r="AR320" s="13" t="s">
        <v>127</v>
      </c>
      <c r="AT320" s="13" t="s">
        <v>122</v>
      </c>
      <c r="AU320" s="13" t="s">
        <v>74</v>
      </c>
      <c r="AY320" s="13" t="s">
        <v>121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3" t="s">
        <v>74</v>
      </c>
      <c r="BK320" s="216">
        <f>ROUND(I320*H320,2)</f>
        <v>0</v>
      </c>
      <c r="BL320" s="13" t="s">
        <v>127</v>
      </c>
      <c r="BM320" s="13" t="s">
        <v>610</v>
      </c>
    </row>
    <row r="321" s="1" customFormat="1">
      <c r="B321" s="34"/>
      <c r="C321" s="35"/>
      <c r="D321" s="217" t="s">
        <v>129</v>
      </c>
      <c r="E321" s="35"/>
      <c r="F321" s="218" t="s">
        <v>611</v>
      </c>
      <c r="G321" s="35"/>
      <c r="H321" s="35"/>
      <c r="I321" s="140"/>
      <c r="J321" s="35"/>
      <c r="K321" s="35"/>
      <c r="L321" s="39"/>
      <c r="M321" s="219"/>
      <c r="N321" s="75"/>
      <c r="O321" s="75"/>
      <c r="P321" s="75"/>
      <c r="Q321" s="75"/>
      <c r="R321" s="75"/>
      <c r="S321" s="75"/>
      <c r="T321" s="76"/>
      <c r="AT321" s="13" t="s">
        <v>129</v>
      </c>
      <c r="AU321" s="13" t="s">
        <v>74</v>
      </c>
    </row>
    <row r="322" s="1" customFormat="1" ht="22.5" customHeight="1">
      <c r="B322" s="34"/>
      <c r="C322" s="205" t="s">
        <v>612</v>
      </c>
      <c r="D322" s="205" t="s">
        <v>122</v>
      </c>
      <c r="E322" s="206" t="s">
        <v>613</v>
      </c>
      <c r="F322" s="207" t="s">
        <v>614</v>
      </c>
      <c r="G322" s="208" t="s">
        <v>125</v>
      </c>
      <c r="H322" s="209">
        <v>140</v>
      </c>
      <c r="I322" s="210"/>
      <c r="J322" s="211">
        <f>ROUND(I322*H322,2)</f>
        <v>0</v>
      </c>
      <c r="K322" s="207" t="s">
        <v>126</v>
      </c>
      <c r="L322" s="39"/>
      <c r="M322" s="212" t="s">
        <v>1</v>
      </c>
      <c r="N322" s="213" t="s">
        <v>38</v>
      </c>
      <c r="O322" s="75"/>
      <c r="P322" s="214">
        <f>O322*H322</f>
        <v>0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AR322" s="13" t="s">
        <v>127</v>
      </c>
      <c r="AT322" s="13" t="s">
        <v>122</v>
      </c>
      <c r="AU322" s="13" t="s">
        <v>74</v>
      </c>
      <c r="AY322" s="13" t="s">
        <v>121</v>
      </c>
      <c r="BE322" s="216">
        <f>IF(N322="základní",J322,0)</f>
        <v>0</v>
      </c>
      <c r="BF322" s="216">
        <f>IF(N322="snížená",J322,0)</f>
        <v>0</v>
      </c>
      <c r="BG322" s="216">
        <f>IF(N322="zákl. přenesená",J322,0)</f>
        <v>0</v>
      </c>
      <c r="BH322" s="216">
        <f>IF(N322="sníž. přenesená",J322,0)</f>
        <v>0</v>
      </c>
      <c r="BI322" s="216">
        <f>IF(N322="nulová",J322,0)</f>
        <v>0</v>
      </c>
      <c r="BJ322" s="13" t="s">
        <v>74</v>
      </c>
      <c r="BK322" s="216">
        <f>ROUND(I322*H322,2)</f>
        <v>0</v>
      </c>
      <c r="BL322" s="13" t="s">
        <v>127</v>
      </c>
      <c r="BM322" s="13" t="s">
        <v>615</v>
      </c>
    </row>
    <row r="323" s="1" customFormat="1">
      <c r="B323" s="34"/>
      <c r="C323" s="35"/>
      <c r="D323" s="217" t="s">
        <v>129</v>
      </c>
      <c r="E323" s="35"/>
      <c r="F323" s="218" t="s">
        <v>616</v>
      </c>
      <c r="G323" s="35"/>
      <c r="H323" s="35"/>
      <c r="I323" s="140"/>
      <c r="J323" s="35"/>
      <c r="K323" s="35"/>
      <c r="L323" s="39"/>
      <c r="M323" s="230"/>
      <c r="N323" s="231"/>
      <c r="O323" s="231"/>
      <c r="P323" s="231"/>
      <c r="Q323" s="231"/>
      <c r="R323" s="231"/>
      <c r="S323" s="231"/>
      <c r="T323" s="232"/>
      <c r="AT323" s="13" t="s">
        <v>129</v>
      </c>
      <c r="AU323" s="13" t="s">
        <v>74</v>
      </c>
    </row>
    <row r="324" s="1" customFormat="1" ht="6.96" customHeight="1">
      <c r="B324" s="53"/>
      <c r="C324" s="54"/>
      <c r="D324" s="54"/>
      <c r="E324" s="54"/>
      <c r="F324" s="54"/>
      <c r="G324" s="54"/>
      <c r="H324" s="54"/>
      <c r="I324" s="164"/>
      <c r="J324" s="54"/>
      <c r="K324" s="54"/>
      <c r="L324" s="39"/>
    </row>
  </sheetData>
  <sheetProtection sheet="1" autoFilter="0" formatColumns="0" formatRows="0" objects="1" scenarios="1" spinCount="100000" saltValue="E3JilQjDgRkSU3n+uCKbeSRxqKg/c82XO2OPt9SHx1pv3bg+5bJppaRQqAsMeBXEKpsDiVqu/44c1n5vNENTjQ==" hashValue="S1l7LvfEJf3DQZOs7GnqB0e41PfjlbmGTFGUAyLueVa3Cv/mjcVhr4LVMhJlIPDSmHSF3gAjs3m3dko3Nq49Dw==" algorithmName="SHA-512" password="CC35"/>
  <autoFilter ref="C91:K32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88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6"/>
      <c r="AT3" s="13" t="s">
        <v>76</v>
      </c>
    </row>
    <row r="4" ht="24.96" customHeight="1">
      <c r="B4" s="16"/>
      <c r="D4" s="137" t="s">
        <v>92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8" t="s">
        <v>16</v>
      </c>
      <c r="L6" s="16"/>
    </row>
    <row r="7" ht="16.5" customHeight="1">
      <c r="B7" s="16"/>
      <c r="E7" s="139" t="str">
        <f>'Rekapitulace stavby'!K6</f>
        <v>Oprava TV v úseku Ústí západ - Světec</v>
      </c>
      <c r="F7" s="138"/>
      <c r="G7" s="138"/>
      <c r="H7" s="138"/>
      <c r="L7" s="16"/>
    </row>
    <row r="8">
      <c r="B8" s="16"/>
      <c r="D8" s="138" t="s">
        <v>93</v>
      </c>
      <c r="L8" s="16"/>
    </row>
    <row r="9" ht="16.5" customHeight="1">
      <c r="B9" s="16"/>
      <c r="E9" s="139" t="s">
        <v>94</v>
      </c>
      <c r="L9" s="16"/>
    </row>
    <row r="10" ht="12" customHeight="1">
      <c r="B10" s="16"/>
      <c r="D10" s="138" t="s">
        <v>95</v>
      </c>
      <c r="L10" s="16"/>
    </row>
    <row r="11" s="1" customFormat="1" ht="16.5" customHeight="1">
      <c r="B11" s="39"/>
      <c r="E11" s="138" t="s">
        <v>96</v>
      </c>
      <c r="F11" s="1"/>
      <c r="G11" s="1"/>
      <c r="H11" s="1"/>
      <c r="I11" s="140"/>
      <c r="L11" s="39"/>
    </row>
    <row r="12" s="1" customFormat="1" ht="12" customHeight="1">
      <c r="B12" s="39"/>
      <c r="D12" s="138" t="s">
        <v>97</v>
      </c>
      <c r="I12" s="140"/>
      <c r="L12" s="39"/>
    </row>
    <row r="13" s="1" customFormat="1" ht="36.96" customHeight="1">
      <c r="B13" s="39"/>
      <c r="E13" s="141" t="s">
        <v>617</v>
      </c>
      <c r="F13" s="1"/>
      <c r="G13" s="1"/>
      <c r="H13" s="1"/>
      <c r="I13" s="140"/>
      <c r="L13" s="39"/>
    </row>
    <row r="14" s="1" customFormat="1">
      <c r="B14" s="39"/>
      <c r="I14" s="140"/>
      <c r="L14" s="39"/>
    </row>
    <row r="15" s="1" customFormat="1" ht="12" customHeight="1">
      <c r="B15" s="39"/>
      <c r="D15" s="138" t="s">
        <v>18</v>
      </c>
      <c r="F15" s="13" t="s">
        <v>1</v>
      </c>
      <c r="I15" s="142" t="s">
        <v>19</v>
      </c>
      <c r="J15" s="13" t="s">
        <v>1</v>
      </c>
      <c r="L15" s="39"/>
    </row>
    <row r="16" s="1" customFormat="1" ht="12" customHeight="1">
      <c r="B16" s="39"/>
      <c r="D16" s="138" t="s">
        <v>20</v>
      </c>
      <c r="F16" s="13" t="s">
        <v>21</v>
      </c>
      <c r="I16" s="142" t="s">
        <v>22</v>
      </c>
      <c r="J16" s="143" t="str">
        <f>'Rekapitulace stavby'!AN8</f>
        <v>12. 4. 2019</v>
      </c>
      <c r="L16" s="39"/>
    </row>
    <row r="17" s="1" customFormat="1" ht="10.8" customHeight="1">
      <c r="B17" s="39"/>
      <c r="I17" s="140"/>
      <c r="L17" s="39"/>
    </row>
    <row r="18" s="1" customFormat="1" ht="12" customHeight="1">
      <c r="B18" s="39"/>
      <c r="D18" s="138" t="s">
        <v>24</v>
      </c>
      <c r="I18" s="142" t="s">
        <v>25</v>
      </c>
      <c r="J18" s="13" t="str">
        <f>IF('Rekapitulace stavby'!AN10="","",'Rekapitulace stavby'!AN10)</f>
        <v/>
      </c>
      <c r="L18" s="39"/>
    </row>
    <row r="19" s="1" customFormat="1" ht="18" customHeight="1">
      <c r="B19" s="39"/>
      <c r="E19" s="13" t="str">
        <f>IF('Rekapitulace stavby'!E11="","",'Rekapitulace stavby'!E11)</f>
        <v xml:space="preserve"> </v>
      </c>
      <c r="I19" s="142" t="s">
        <v>26</v>
      </c>
      <c r="J19" s="13" t="str">
        <f>IF('Rekapitulace stavby'!AN11="","",'Rekapitulace stavby'!AN11)</f>
        <v/>
      </c>
      <c r="L19" s="39"/>
    </row>
    <row r="20" s="1" customFormat="1" ht="6.96" customHeight="1">
      <c r="B20" s="39"/>
      <c r="I20" s="140"/>
      <c r="L20" s="39"/>
    </row>
    <row r="21" s="1" customFormat="1" ht="12" customHeight="1">
      <c r="B21" s="39"/>
      <c r="D21" s="138" t="s">
        <v>27</v>
      </c>
      <c r="I21" s="142" t="s">
        <v>25</v>
      </c>
      <c r="J21" s="29" t="str">
        <f>'Rekapitulace stavby'!AN13</f>
        <v>Vyplň údaj</v>
      </c>
      <c r="L21" s="39"/>
    </row>
    <row r="22" s="1" customFormat="1" ht="18" customHeight="1">
      <c r="B22" s="39"/>
      <c r="E22" s="29" t="str">
        <f>'Rekapitulace stavby'!E14</f>
        <v>Vyplň údaj</v>
      </c>
      <c r="F22" s="13"/>
      <c r="G22" s="13"/>
      <c r="H22" s="13"/>
      <c r="I22" s="142" t="s">
        <v>26</v>
      </c>
      <c r="J22" s="29" t="str">
        <f>'Rekapitulace stavby'!AN14</f>
        <v>Vyplň údaj</v>
      </c>
      <c r="L22" s="39"/>
    </row>
    <row r="23" s="1" customFormat="1" ht="6.96" customHeight="1">
      <c r="B23" s="39"/>
      <c r="I23" s="140"/>
      <c r="L23" s="39"/>
    </row>
    <row r="24" s="1" customFormat="1" ht="12" customHeight="1">
      <c r="B24" s="39"/>
      <c r="D24" s="138" t="s">
        <v>29</v>
      </c>
      <c r="I24" s="142" t="s">
        <v>25</v>
      </c>
      <c r="J24" s="13" t="str">
        <f>IF('Rekapitulace stavby'!AN16="","",'Rekapitulace stavby'!AN16)</f>
        <v/>
      </c>
      <c r="L24" s="39"/>
    </row>
    <row r="25" s="1" customFormat="1" ht="18" customHeight="1">
      <c r="B25" s="39"/>
      <c r="E25" s="13" t="str">
        <f>IF('Rekapitulace stavby'!E17="","",'Rekapitulace stavby'!E17)</f>
        <v xml:space="preserve"> </v>
      </c>
      <c r="I25" s="142" t="s">
        <v>26</v>
      </c>
      <c r="J25" s="13" t="str">
        <f>IF('Rekapitulace stavby'!AN17="","",'Rekapitulace stavby'!AN17)</f>
        <v/>
      </c>
      <c r="L25" s="39"/>
    </row>
    <row r="26" s="1" customFormat="1" ht="6.96" customHeight="1">
      <c r="B26" s="39"/>
      <c r="I26" s="140"/>
      <c r="L26" s="39"/>
    </row>
    <row r="27" s="1" customFormat="1" ht="12" customHeight="1">
      <c r="B27" s="39"/>
      <c r="D27" s="138" t="s">
        <v>31</v>
      </c>
      <c r="I27" s="142" t="s">
        <v>25</v>
      </c>
      <c r="J27" s="13" t="str">
        <f>IF('Rekapitulace stavby'!AN19="","",'Rekapitulace stavby'!AN19)</f>
        <v/>
      </c>
      <c r="L27" s="39"/>
    </row>
    <row r="28" s="1" customFormat="1" ht="18" customHeight="1">
      <c r="B28" s="39"/>
      <c r="E28" s="13" t="str">
        <f>IF('Rekapitulace stavby'!E20="","",'Rekapitulace stavby'!E20)</f>
        <v xml:space="preserve"> </v>
      </c>
      <c r="I28" s="142" t="s">
        <v>26</v>
      </c>
      <c r="J28" s="13" t="str">
        <f>IF('Rekapitulace stavby'!AN20="","",'Rekapitulace stavby'!AN20)</f>
        <v/>
      </c>
      <c r="L28" s="39"/>
    </row>
    <row r="29" s="1" customFormat="1" ht="6.96" customHeight="1">
      <c r="B29" s="39"/>
      <c r="I29" s="140"/>
      <c r="L29" s="39"/>
    </row>
    <row r="30" s="1" customFormat="1" ht="12" customHeight="1">
      <c r="B30" s="39"/>
      <c r="D30" s="138" t="s">
        <v>32</v>
      </c>
      <c r="I30" s="140"/>
      <c r="L30" s="39"/>
    </row>
    <row r="31" s="7" customFormat="1" ht="16.5" customHeight="1">
      <c r="B31" s="144"/>
      <c r="E31" s="145" t="s">
        <v>1</v>
      </c>
      <c r="F31" s="145"/>
      <c r="G31" s="145"/>
      <c r="H31" s="145"/>
      <c r="I31" s="146"/>
      <c r="L31" s="144"/>
    </row>
    <row r="32" s="1" customFormat="1" ht="6.96" customHeight="1">
      <c r="B32" s="39"/>
      <c r="I32" s="140"/>
      <c r="L32" s="39"/>
    </row>
    <row r="33" s="1" customFormat="1" ht="6.96" customHeight="1">
      <c r="B33" s="39"/>
      <c r="D33" s="67"/>
      <c r="E33" s="67"/>
      <c r="F33" s="67"/>
      <c r="G33" s="67"/>
      <c r="H33" s="67"/>
      <c r="I33" s="147"/>
      <c r="J33" s="67"/>
      <c r="K33" s="67"/>
      <c r="L33" s="39"/>
    </row>
    <row r="34" s="1" customFormat="1" ht="25.44" customHeight="1">
      <c r="B34" s="39"/>
      <c r="D34" s="148" t="s">
        <v>33</v>
      </c>
      <c r="I34" s="140"/>
      <c r="J34" s="149">
        <f>ROUND(J95, 2)</f>
        <v>0</v>
      </c>
      <c r="L34" s="39"/>
    </row>
    <row r="35" s="1" customFormat="1" ht="6.96" customHeight="1">
      <c r="B35" s="39"/>
      <c r="D35" s="67"/>
      <c r="E35" s="67"/>
      <c r="F35" s="67"/>
      <c r="G35" s="67"/>
      <c r="H35" s="67"/>
      <c r="I35" s="147"/>
      <c r="J35" s="67"/>
      <c r="K35" s="67"/>
      <c r="L35" s="39"/>
    </row>
    <row r="36" s="1" customFormat="1" ht="14.4" customHeight="1">
      <c r="B36" s="39"/>
      <c r="F36" s="150" t="s">
        <v>35</v>
      </c>
      <c r="I36" s="151" t="s">
        <v>34</v>
      </c>
      <c r="J36" s="150" t="s">
        <v>36</v>
      </c>
      <c r="L36" s="39"/>
    </row>
    <row r="37" s="1" customFormat="1" ht="14.4" customHeight="1">
      <c r="B37" s="39"/>
      <c r="D37" s="138" t="s">
        <v>37</v>
      </c>
      <c r="E37" s="138" t="s">
        <v>38</v>
      </c>
      <c r="F37" s="152">
        <f>ROUND((SUM(BE95:BE109)),  2)</f>
        <v>0</v>
      </c>
      <c r="I37" s="153">
        <v>0.20999999999999999</v>
      </c>
      <c r="J37" s="152">
        <f>ROUND(((SUM(BE95:BE109))*I37),  2)</f>
        <v>0</v>
      </c>
      <c r="L37" s="39"/>
    </row>
    <row r="38" s="1" customFormat="1" ht="14.4" customHeight="1">
      <c r="B38" s="39"/>
      <c r="E38" s="138" t="s">
        <v>39</v>
      </c>
      <c r="F38" s="152">
        <f>ROUND((SUM(BF95:BF109)),  2)</f>
        <v>0</v>
      </c>
      <c r="I38" s="153">
        <v>0.14999999999999999</v>
      </c>
      <c r="J38" s="152">
        <f>ROUND(((SUM(BF95:BF109))*I38),  2)</f>
        <v>0</v>
      </c>
      <c r="L38" s="39"/>
    </row>
    <row r="39" hidden="1" s="1" customFormat="1" ht="14.4" customHeight="1">
      <c r="B39" s="39"/>
      <c r="E39" s="138" t="s">
        <v>40</v>
      </c>
      <c r="F39" s="152">
        <f>ROUND((SUM(BG95:BG109)),  2)</f>
        <v>0</v>
      </c>
      <c r="I39" s="153">
        <v>0.20999999999999999</v>
      </c>
      <c r="J39" s="152">
        <f>0</f>
        <v>0</v>
      </c>
      <c r="L39" s="39"/>
    </row>
    <row r="40" hidden="1" s="1" customFormat="1" ht="14.4" customHeight="1">
      <c r="B40" s="39"/>
      <c r="E40" s="138" t="s">
        <v>41</v>
      </c>
      <c r="F40" s="152">
        <f>ROUND((SUM(BH95:BH109)),  2)</f>
        <v>0</v>
      </c>
      <c r="I40" s="153">
        <v>0.14999999999999999</v>
      </c>
      <c r="J40" s="152">
        <f>0</f>
        <v>0</v>
      </c>
      <c r="L40" s="39"/>
    </row>
    <row r="41" hidden="1" s="1" customFormat="1" ht="14.4" customHeight="1">
      <c r="B41" s="39"/>
      <c r="E41" s="138" t="s">
        <v>42</v>
      </c>
      <c r="F41" s="152">
        <f>ROUND((SUM(BI95:BI109)),  2)</f>
        <v>0</v>
      </c>
      <c r="I41" s="153">
        <v>0</v>
      </c>
      <c r="J41" s="152">
        <f>0</f>
        <v>0</v>
      </c>
      <c r="L41" s="39"/>
    </row>
    <row r="42" s="1" customFormat="1" ht="6.96" customHeight="1">
      <c r="B42" s="39"/>
      <c r="I42" s="140"/>
      <c r="L42" s="39"/>
    </row>
    <row r="43" s="1" customFormat="1" ht="25.44" customHeight="1">
      <c r="B43" s="39"/>
      <c r="C43" s="154"/>
      <c r="D43" s="155" t="s">
        <v>43</v>
      </c>
      <c r="E43" s="156"/>
      <c r="F43" s="156"/>
      <c r="G43" s="157" t="s">
        <v>44</v>
      </c>
      <c r="H43" s="158" t="s">
        <v>45</v>
      </c>
      <c r="I43" s="159"/>
      <c r="J43" s="160">
        <f>SUM(J34:J41)</f>
        <v>0</v>
      </c>
      <c r="K43" s="161"/>
      <c r="L43" s="39"/>
    </row>
    <row r="44" s="1" customFormat="1" ht="14.4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39"/>
    </row>
    <row r="48" s="1" customFormat="1" ht="6.96" customHeight="1">
      <c r="B48" s="165"/>
      <c r="C48" s="166"/>
      <c r="D48" s="166"/>
      <c r="E48" s="166"/>
      <c r="F48" s="166"/>
      <c r="G48" s="166"/>
      <c r="H48" s="166"/>
      <c r="I48" s="167"/>
      <c r="J48" s="166"/>
      <c r="K48" s="166"/>
      <c r="L48" s="39"/>
    </row>
    <row r="49" s="1" customFormat="1" ht="24.96" customHeight="1">
      <c r="B49" s="34"/>
      <c r="C49" s="19" t="s">
        <v>99</v>
      </c>
      <c r="D49" s="35"/>
      <c r="E49" s="35"/>
      <c r="F49" s="35"/>
      <c r="G49" s="35"/>
      <c r="H49" s="35"/>
      <c r="I49" s="140"/>
      <c r="J49" s="35"/>
      <c r="K49" s="35"/>
      <c r="L49" s="39"/>
    </row>
    <row r="50" s="1" customFormat="1" ht="6.96" customHeight="1">
      <c r="B50" s="34"/>
      <c r="C50" s="35"/>
      <c r="D50" s="35"/>
      <c r="E50" s="35"/>
      <c r="F50" s="35"/>
      <c r="G50" s="35"/>
      <c r="H50" s="35"/>
      <c r="I50" s="140"/>
      <c r="J50" s="35"/>
      <c r="K50" s="35"/>
      <c r="L50" s="39"/>
    </row>
    <row r="51" s="1" customFormat="1" ht="12" customHeight="1">
      <c r="B51" s="34"/>
      <c r="C51" s="28" t="s">
        <v>16</v>
      </c>
      <c r="D51" s="35"/>
      <c r="E51" s="35"/>
      <c r="F51" s="35"/>
      <c r="G51" s="35"/>
      <c r="H51" s="35"/>
      <c r="I51" s="140"/>
      <c r="J51" s="35"/>
      <c r="K51" s="35"/>
      <c r="L51" s="39"/>
    </row>
    <row r="52" s="1" customFormat="1" ht="16.5" customHeight="1">
      <c r="B52" s="34"/>
      <c r="C52" s="35"/>
      <c r="D52" s="35"/>
      <c r="E52" s="168" t="str">
        <f>E7</f>
        <v>Oprava TV v úseku Ústí západ - Světec</v>
      </c>
      <c r="F52" s="28"/>
      <c r="G52" s="28"/>
      <c r="H52" s="28"/>
      <c r="I52" s="140"/>
      <c r="J52" s="35"/>
      <c r="K52" s="35"/>
      <c r="L52" s="39"/>
    </row>
    <row r="53" ht="12" customHeight="1">
      <c r="B53" s="17"/>
      <c r="C53" s="28" t="s">
        <v>93</v>
      </c>
      <c r="D53" s="18"/>
      <c r="E53" s="18"/>
      <c r="F53" s="18"/>
      <c r="G53" s="18"/>
      <c r="H53" s="18"/>
      <c r="I53" s="133"/>
      <c r="J53" s="18"/>
      <c r="K53" s="18"/>
      <c r="L53" s="16"/>
    </row>
    <row r="54" ht="16.5" customHeight="1">
      <c r="B54" s="17"/>
      <c r="C54" s="18"/>
      <c r="D54" s="18"/>
      <c r="E54" s="168" t="s">
        <v>94</v>
      </c>
      <c r="F54" s="18"/>
      <c r="G54" s="18"/>
      <c r="H54" s="18"/>
      <c r="I54" s="133"/>
      <c r="J54" s="18"/>
      <c r="K54" s="18"/>
      <c r="L54" s="16"/>
    </row>
    <row r="55" ht="12" customHeight="1">
      <c r="B55" s="17"/>
      <c r="C55" s="28" t="s">
        <v>95</v>
      </c>
      <c r="D55" s="18"/>
      <c r="E55" s="18"/>
      <c r="F55" s="18"/>
      <c r="G55" s="18"/>
      <c r="H55" s="18"/>
      <c r="I55" s="133"/>
      <c r="J55" s="18"/>
      <c r="K55" s="18"/>
      <c r="L55" s="16"/>
    </row>
    <row r="56" s="1" customFormat="1" ht="16.5" customHeight="1">
      <c r="B56" s="34"/>
      <c r="C56" s="35"/>
      <c r="D56" s="35"/>
      <c r="E56" s="28" t="s">
        <v>96</v>
      </c>
      <c r="F56" s="35"/>
      <c r="G56" s="35"/>
      <c r="H56" s="35"/>
      <c r="I56" s="140"/>
      <c r="J56" s="35"/>
      <c r="K56" s="35"/>
      <c r="L56" s="39"/>
    </row>
    <row r="57" s="1" customFormat="1" ht="12" customHeight="1">
      <c r="B57" s="34"/>
      <c r="C57" s="28" t="s">
        <v>97</v>
      </c>
      <c r="D57" s="35"/>
      <c r="E57" s="35"/>
      <c r="F57" s="35"/>
      <c r="G57" s="35"/>
      <c r="H57" s="35"/>
      <c r="I57" s="140"/>
      <c r="J57" s="35"/>
      <c r="K57" s="35"/>
      <c r="L57" s="39"/>
    </row>
    <row r="58" s="1" customFormat="1" ht="16.5" customHeight="1">
      <c r="B58" s="34"/>
      <c r="C58" s="35"/>
      <c r="D58" s="35"/>
      <c r="E58" s="60" t="str">
        <f>E13</f>
        <v>SO1.1.2 - ÚRS</v>
      </c>
      <c r="F58" s="35"/>
      <c r="G58" s="35"/>
      <c r="H58" s="35"/>
      <c r="I58" s="140"/>
      <c r="J58" s="35"/>
      <c r="K58" s="35"/>
      <c r="L58" s="39"/>
    </row>
    <row r="59" s="1" customFormat="1" ht="6.96" customHeight="1">
      <c r="B59" s="34"/>
      <c r="C59" s="35"/>
      <c r="D59" s="35"/>
      <c r="E59" s="35"/>
      <c r="F59" s="35"/>
      <c r="G59" s="35"/>
      <c r="H59" s="35"/>
      <c r="I59" s="140"/>
      <c r="J59" s="35"/>
      <c r="K59" s="35"/>
      <c r="L59" s="39"/>
    </row>
    <row r="60" s="1" customFormat="1" ht="12" customHeight="1">
      <c r="B60" s="34"/>
      <c r="C60" s="28" t="s">
        <v>20</v>
      </c>
      <c r="D60" s="35"/>
      <c r="E60" s="35"/>
      <c r="F60" s="23" t="str">
        <f>F16</f>
        <v xml:space="preserve"> </v>
      </c>
      <c r="G60" s="35"/>
      <c r="H60" s="35"/>
      <c r="I60" s="142" t="s">
        <v>22</v>
      </c>
      <c r="J60" s="63" t="str">
        <f>IF(J16="","",J16)</f>
        <v>12. 4. 2019</v>
      </c>
      <c r="K60" s="35"/>
      <c r="L60" s="39"/>
    </row>
    <row r="61" s="1" customFormat="1" ht="6.96" customHeight="1">
      <c r="B61" s="34"/>
      <c r="C61" s="35"/>
      <c r="D61" s="35"/>
      <c r="E61" s="35"/>
      <c r="F61" s="35"/>
      <c r="G61" s="35"/>
      <c r="H61" s="35"/>
      <c r="I61" s="140"/>
      <c r="J61" s="35"/>
      <c r="K61" s="35"/>
      <c r="L61" s="39"/>
    </row>
    <row r="62" s="1" customFormat="1" ht="13.65" customHeight="1">
      <c r="B62" s="34"/>
      <c r="C62" s="28" t="s">
        <v>24</v>
      </c>
      <c r="D62" s="35"/>
      <c r="E62" s="35"/>
      <c r="F62" s="23" t="str">
        <f>E19</f>
        <v xml:space="preserve"> </v>
      </c>
      <c r="G62" s="35"/>
      <c r="H62" s="35"/>
      <c r="I62" s="142" t="s">
        <v>29</v>
      </c>
      <c r="J62" s="32" t="str">
        <f>E25</f>
        <v xml:space="preserve"> </v>
      </c>
      <c r="K62" s="35"/>
      <c r="L62" s="39"/>
    </row>
    <row r="63" s="1" customFormat="1" ht="13.65" customHeight="1">
      <c r="B63" s="34"/>
      <c r="C63" s="28" t="s">
        <v>27</v>
      </c>
      <c r="D63" s="35"/>
      <c r="E63" s="35"/>
      <c r="F63" s="23" t="str">
        <f>IF(E22="","",E22)</f>
        <v>Vyplň údaj</v>
      </c>
      <c r="G63" s="35"/>
      <c r="H63" s="35"/>
      <c r="I63" s="142" t="s">
        <v>31</v>
      </c>
      <c r="J63" s="32" t="str">
        <f>E28</f>
        <v xml:space="preserve"> </v>
      </c>
      <c r="K63" s="35"/>
      <c r="L63" s="39"/>
    </row>
    <row r="64" s="1" customFormat="1" ht="10.32" customHeight="1">
      <c r="B64" s="34"/>
      <c r="C64" s="35"/>
      <c r="D64" s="35"/>
      <c r="E64" s="35"/>
      <c r="F64" s="35"/>
      <c r="G64" s="35"/>
      <c r="H64" s="35"/>
      <c r="I64" s="140"/>
      <c r="J64" s="35"/>
      <c r="K64" s="35"/>
      <c r="L64" s="39"/>
    </row>
    <row r="65" s="1" customFormat="1" ht="29.28" customHeight="1">
      <c r="B65" s="34"/>
      <c r="C65" s="169" t="s">
        <v>100</v>
      </c>
      <c r="D65" s="170"/>
      <c r="E65" s="170"/>
      <c r="F65" s="170"/>
      <c r="G65" s="170"/>
      <c r="H65" s="170"/>
      <c r="I65" s="171"/>
      <c r="J65" s="172" t="s">
        <v>101</v>
      </c>
      <c r="K65" s="170"/>
      <c r="L65" s="39"/>
    </row>
    <row r="66" s="1" customFormat="1" ht="10.32" customHeight="1">
      <c r="B66" s="34"/>
      <c r="C66" s="35"/>
      <c r="D66" s="35"/>
      <c r="E66" s="35"/>
      <c r="F66" s="35"/>
      <c r="G66" s="35"/>
      <c r="H66" s="35"/>
      <c r="I66" s="140"/>
      <c r="J66" s="35"/>
      <c r="K66" s="35"/>
      <c r="L66" s="39"/>
    </row>
    <row r="67" s="1" customFormat="1" ht="22.8" customHeight="1">
      <c r="B67" s="34"/>
      <c r="C67" s="173" t="s">
        <v>102</v>
      </c>
      <c r="D67" s="35"/>
      <c r="E67" s="35"/>
      <c r="F67" s="35"/>
      <c r="G67" s="35"/>
      <c r="H67" s="35"/>
      <c r="I67" s="140"/>
      <c r="J67" s="94">
        <f>J95</f>
        <v>0</v>
      </c>
      <c r="K67" s="35"/>
      <c r="L67" s="39"/>
      <c r="AU67" s="13" t="s">
        <v>103</v>
      </c>
    </row>
    <row r="68" s="8" customFormat="1" ht="24.96" customHeight="1">
      <c r="B68" s="174"/>
      <c r="C68" s="175"/>
      <c r="D68" s="176" t="s">
        <v>618</v>
      </c>
      <c r="E68" s="177"/>
      <c r="F68" s="177"/>
      <c r="G68" s="177"/>
      <c r="H68" s="177"/>
      <c r="I68" s="178"/>
      <c r="J68" s="179">
        <f>J96</f>
        <v>0</v>
      </c>
      <c r="K68" s="175"/>
      <c r="L68" s="180"/>
    </row>
    <row r="69" s="11" customFormat="1" ht="19.92" customHeight="1">
      <c r="B69" s="233"/>
      <c r="C69" s="117"/>
      <c r="D69" s="234" t="s">
        <v>619</v>
      </c>
      <c r="E69" s="235"/>
      <c r="F69" s="235"/>
      <c r="G69" s="235"/>
      <c r="H69" s="235"/>
      <c r="I69" s="236"/>
      <c r="J69" s="237">
        <f>J97</f>
        <v>0</v>
      </c>
      <c r="K69" s="117"/>
      <c r="L69" s="238"/>
    </row>
    <row r="70" s="8" customFormat="1" ht="24.96" customHeight="1">
      <c r="B70" s="174"/>
      <c r="C70" s="175"/>
      <c r="D70" s="176" t="s">
        <v>620</v>
      </c>
      <c r="E70" s="177"/>
      <c r="F70" s="177"/>
      <c r="G70" s="177"/>
      <c r="H70" s="177"/>
      <c r="I70" s="178"/>
      <c r="J70" s="179">
        <f>J104</f>
        <v>0</v>
      </c>
      <c r="K70" s="175"/>
      <c r="L70" s="180"/>
    </row>
    <row r="71" s="11" customFormat="1" ht="19.92" customHeight="1">
      <c r="B71" s="233"/>
      <c r="C71" s="117"/>
      <c r="D71" s="234" t="s">
        <v>621</v>
      </c>
      <c r="E71" s="235"/>
      <c r="F71" s="235"/>
      <c r="G71" s="235"/>
      <c r="H71" s="235"/>
      <c r="I71" s="236"/>
      <c r="J71" s="237">
        <f>J105</f>
        <v>0</v>
      </c>
      <c r="K71" s="117"/>
      <c r="L71" s="238"/>
    </row>
    <row r="72" s="1" customFormat="1" ht="21.84" customHeight="1">
      <c r="B72" s="34"/>
      <c r="C72" s="35"/>
      <c r="D72" s="35"/>
      <c r="E72" s="35"/>
      <c r="F72" s="35"/>
      <c r="G72" s="35"/>
      <c r="H72" s="35"/>
      <c r="I72" s="140"/>
      <c r="J72" s="35"/>
      <c r="K72" s="35"/>
      <c r="L72" s="39"/>
    </row>
    <row r="73" s="1" customFormat="1" ht="6.96" customHeight="1">
      <c r="B73" s="53"/>
      <c r="C73" s="54"/>
      <c r="D73" s="54"/>
      <c r="E73" s="54"/>
      <c r="F73" s="54"/>
      <c r="G73" s="54"/>
      <c r="H73" s="54"/>
      <c r="I73" s="164"/>
      <c r="J73" s="54"/>
      <c r="K73" s="54"/>
      <c r="L73" s="39"/>
    </row>
    <row r="77" s="1" customFormat="1" ht="6.96" customHeight="1">
      <c r="B77" s="55"/>
      <c r="C77" s="56"/>
      <c r="D77" s="56"/>
      <c r="E77" s="56"/>
      <c r="F77" s="56"/>
      <c r="G77" s="56"/>
      <c r="H77" s="56"/>
      <c r="I77" s="167"/>
      <c r="J77" s="56"/>
      <c r="K77" s="56"/>
      <c r="L77" s="39"/>
    </row>
    <row r="78" s="1" customFormat="1" ht="24.96" customHeight="1">
      <c r="B78" s="34"/>
      <c r="C78" s="19" t="s">
        <v>105</v>
      </c>
      <c r="D78" s="35"/>
      <c r="E78" s="35"/>
      <c r="F78" s="35"/>
      <c r="G78" s="35"/>
      <c r="H78" s="35"/>
      <c r="I78" s="140"/>
      <c r="J78" s="35"/>
      <c r="K78" s="35"/>
      <c r="L78" s="39"/>
    </row>
    <row r="79" s="1" customFormat="1" ht="6.96" customHeight="1">
      <c r="B79" s="34"/>
      <c r="C79" s="35"/>
      <c r="D79" s="35"/>
      <c r="E79" s="35"/>
      <c r="F79" s="35"/>
      <c r="G79" s="35"/>
      <c r="H79" s="35"/>
      <c r="I79" s="140"/>
      <c r="J79" s="35"/>
      <c r="K79" s="35"/>
      <c r="L79" s="39"/>
    </row>
    <row r="80" s="1" customFormat="1" ht="12" customHeight="1">
      <c r="B80" s="34"/>
      <c r="C80" s="28" t="s">
        <v>16</v>
      </c>
      <c r="D80" s="35"/>
      <c r="E80" s="35"/>
      <c r="F80" s="35"/>
      <c r="G80" s="35"/>
      <c r="H80" s="35"/>
      <c r="I80" s="140"/>
      <c r="J80" s="35"/>
      <c r="K80" s="35"/>
      <c r="L80" s="39"/>
    </row>
    <row r="81" s="1" customFormat="1" ht="16.5" customHeight="1">
      <c r="B81" s="34"/>
      <c r="C81" s="35"/>
      <c r="D81" s="35"/>
      <c r="E81" s="168" t="str">
        <f>E7</f>
        <v>Oprava TV v úseku Ústí západ - Světec</v>
      </c>
      <c r="F81" s="28"/>
      <c r="G81" s="28"/>
      <c r="H81" s="28"/>
      <c r="I81" s="140"/>
      <c r="J81" s="35"/>
      <c r="K81" s="35"/>
      <c r="L81" s="39"/>
    </row>
    <row r="82" ht="12" customHeight="1">
      <c r="B82" s="17"/>
      <c r="C82" s="28" t="s">
        <v>93</v>
      </c>
      <c r="D82" s="18"/>
      <c r="E82" s="18"/>
      <c r="F82" s="18"/>
      <c r="G82" s="18"/>
      <c r="H82" s="18"/>
      <c r="I82" s="133"/>
      <c r="J82" s="18"/>
      <c r="K82" s="18"/>
      <c r="L82" s="16"/>
    </row>
    <row r="83" ht="16.5" customHeight="1">
      <c r="B83" s="17"/>
      <c r="C83" s="18"/>
      <c r="D83" s="18"/>
      <c r="E83" s="168" t="s">
        <v>94</v>
      </c>
      <c r="F83" s="18"/>
      <c r="G83" s="18"/>
      <c r="H83" s="18"/>
      <c r="I83" s="133"/>
      <c r="J83" s="18"/>
      <c r="K83" s="18"/>
      <c r="L83" s="16"/>
    </row>
    <row r="84" ht="12" customHeight="1">
      <c r="B84" s="17"/>
      <c r="C84" s="28" t="s">
        <v>95</v>
      </c>
      <c r="D84" s="18"/>
      <c r="E84" s="18"/>
      <c r="F84" s="18"/>
      <c r="G84" s="18"/>
      <c r="H84" s="18"/>
      <c r="I84" s="133"/>
      <c r="J84" s="18"/>
      <c r="K84" s="18"/>
      <c r="L84" s="16"/>
    </row>
    <row r="85" s="1" customFormat="1" ht="16.5" customHeight="1">
      <c r="B85" s="34"/>
      <c r="C85" s="35"/>
      <c r="D85" s="35"/>
      <c r="E85" s="28" t="s">
        <v>96</v>
      </c>
      <c r="F85" s="35"/>
      <c r="G85" s="35"/>
      <c r="H85" s="35"/>
      <c r="I85" s="140"/>
      <c r="J85" s="35"/>
      <c r="K85" s="35"/>
      <c r="L85" s="39"/>
    </row>
    <row r="86" s="1" customFormat="1" ht="12" customHeight="1">
      <c r="B86" s="34"/>
      <c r="C86" s="28" t="s">
        <v>97</v>
      </c>
      <c r="D86" s="35"/>
      <c r="E86" s="35"/>
      <c r="F86" s="35"/>
      <c r="G86" s="35"/>
      <c r="H86" s="35"/>
      <c r="I86" s="140"/>
      <c r="J86" s="35"/>
      <c r="K86" s="35"/>
      <c r="L86" s="39"/>
    </row>
    <row r="87" s="1" customFormat="1" ht="16.5" customHeight="1">
      <c r="B87" s="34"/>
      <c r="C87" s="35"/>
      <c r="D87" s="35"/>
      <c r="E87" s="60" t="str">
        <f>E13</f>
        <v>SO1.1.2 - ÚRS</v>
      </c>
      <c r="F87" s="35"/>
      <c r="G87" s="35"/>
      <c r="H87" s="35"/>
      <c r="I87" s="140"/>
      <c r="J87" s="35"/>
      <c r="K87" s="35"/>
      <c r="L87" s="39"/>
    </row>
    <row r="88" s="1" customFormat="1" ht="6.96" customHeight="1">
      <c r="B88" s="34"/>
      <c r="C88" s="35"/>
      <c r="D88" s="35"/>
      <c r="E88" s="35"/>
      <c r="F88" s="35"/>
      <c r="G88" s="35"/>
      <c r="H88" s="35"/>
      <c r="I88" s="140"/>
      <c r="J88" s="35"/>
      <c r="K88" s="35"/>
      <c r="L88" s="39"/>
    </row>
    <row r="89" s="1" customFormat="1" ht="12" customHeight="1">
      <c r="B89" s="34"/>
      <c r="C89" s="28" t="s">
        <v>20</v>
      </c>
      <c r="D89" s="35"/>
      <c r="E89" s="35"/>
      <c r="F89" s="23" t="str">
        <f>F16</f>
        <v xml:space="preserve"> </v>
      </c>
      <c r="G89" s="35"/>
      <c r="H89" s="35"/>
      <c r="I89" s="142" t="s">
        <v>22</v>
      </c>
      <c r="J89" s="63" t="str">
        <f>IF(J16="","",J16)</f>
        <v>12. 4. 2019</v>
      </c>
      <c r="K89" s="35"/>
      <c r="L89" s="39"/>
    </row>
    <row r="90" s="1" customFormat="1" ht="6.96" customHeight="1">
      <c r="B90" s="34"/>
      <c r="C90" s="35"/>
      <c r="D90" s="35"/>
      <c r="E90" s="35"/>
      <c r="F90" s="35"/>
      <c r="G90" s="35"/>
      <c r="H90" s="35"/>
      <c r="I90" s="140"/>
      <c r="J90" s="35"/>
      <c r="K90" s="35"/>
      <c r="L90" s="39"/>
    </row>
    <row r="91" s="1" customFormat="1" ht="13.65" customHeight="1">
      <c r="B91" s="34"/>
      <c r="C91" s="28" t="s">
        <v>24</v>
      </c>
      <c r="D91" s="35"/>
      <c r="E91" s="35"/>
      <c r="F91" s="23" t="str">
        <f>E19</f>
        <v xml:space="preserve"> </v>
      </c>
      <c r="G91" s="35"/>
      <c r="H91" s="35"/>
      <c r="I91" s="142" t="s">
        <v>29</v>
      </c>
      <c r="J91" s="32" t="str">
        <f>E25</f>
        <v xml:space="preserve"> </v>
      </c>
      <c r="K91" s="35"/>
      <c r="L91" s="39"/>
    </row>
    <row r="92" s="1" customFormat="1" ht="13.65" customHeight="1">
      <c r="B92" s="34"/>
      <c r="C92" s="28" t="s">
        <v>27</v>
      </c>
      <c r="D92" s="35"/>
      <c r="E92" s="35"/>
      <c r="F92" s="23" t="str">
        <f>IF(E22="","",E22)</f>
        <v>Vyplň údaj</v>
      </c>
      <c r="G92" s="35"/>
      <c r="H92" s="35"/>
      <c r="I92" s="142" t="s">
        <v>31</v>
      </c>
      <c r="J92" s="32" t="str">
        <f>E28</f>
        <v xml:space="preserve"> </v>
      </c>
      <c r="K92" s="35"/>
      <c r="L92" s="39"/>
    </row>
    <row r="93" s="1" customFormat="1" ht="10.32" customHeight="1">
      <c r="B93" s="34"/>
      <c r="C93" s="35"/>
      <c r="D93" s="35"/>
      <c r="E93" s="35"/>
      <c r="F93" s="35"/>
      <c r="G93" s="35"/>
      <c r="H93" s="35"/>
      <c r="I93" s="140"/>
      <c r="J93" s="35"/>
      <c r="K93" s="35"/>
      <c r="L93" s="39"/>
    </row>
    <row r="94" s="9" customFormat="1" ht="29.28" customHeight="1">
      <c r="B94" s="181"/>
      <c r="C94" s="182" t="s">
        <v>106</v>
      </c>
      <c r="D94" s="183" t="s">
        <v>52</v>
      </c>
      <c r="E94" s="183" t="s">
        <v>48</v>
      </c>
      <c r="F94" s="183" t="s">
        <v>49</v>
      </c>
      <c r="G94" s="183" t="s">
        <v>107</v>
      </c>
      <c r="H94" s="183" t="s">
        <v>108</v>
      </c>
      <c r="I94" s="184" t="s">
        <v>109</v>
      </c>
      <c r="J94" s="183" t="s">
        <v>101</v>
      </c>
      <c r="K94" s="185" t="s">
        <v>110</v>
      </c>
      <c r="L94" s="186"/>
      <c r="M94" s="84" t="s">
        <v>1</v>
      </c>
      <c r="N94" s="85" t="s">
        <v>37</v>
      </c>
      <c r="O94" s="85" t="s">
        <v>111</v>
      </c>
      <c r="P94" s="85" t="s">
        <v>112</v>
      </c>
      <c r="Q94" s="85" t="s">
        <v>113</v>
      </c>
      <c r="R94" s="85" t="s">
        <v>114</v>
      </c>
      <c r="S94" s="85" t="s">
        <v>115</v>
      </c>
      <c r="T94" s="86" t="s">
        <v>116</v>
      </c>
    </row>
    <row r="95" s="1" customFormat="1" ht="22.8" customHeight="1">
      <c r="B95" s="34"/>
      <c r="C95" s="91" t="s">
        <v>117</v>
      </c>
      <c r="D95" s="35"/>
      <c r="E95" s="35"/>
      <c r="F95" s="35"/>
      <c r="G95" s="35"/>
      <c r="H95" s="35"/>
      <c r="I95" s="140"/>
      <c r="J95" s="187">
        <f>BK95</f>
        <v>0</v>
      </c>
      <c r="K95" s="35"/>
      <c r="L95" s="39"/>
      <c r="M95" s="87"/>
      <c r="N95" s="88"/>
      <c r="O95" s="88"/>
      <c r="P95" s="188">
        <f>P96+P104</f>
        <v>0</v>
      </c>
      <c r="Q95" s="88"/>
      <c r="R95" s="188">
        <f>R96+R104</f>
        <v>0.033439999999999998</v>
      </c>
      <c r="S95" s="88"/>
      <c r="T95" s="189">
        <f>T96+T104</f>
        <v>0</v>
      </c>
      <c r="AT95" s="13" t="s">
        <v>66</v>
      </c>
      <c r="AU95" s="13" t="s">
        <v>103</v>
      </c>
      <c r="BK95" s="190">
        <f>BK96+BK104</f>
        <v>0</v>
      </c>
    </row>
    <row r="96" s="10" customFormat="1" ht="25.92" customHeight="1">
      <c r="B96" s="191"/>
      <c r="C96" s="192"/>
      <c r="D96" s="193" t="s">
        <v>66</v>
      </c>
      <c r="E96" s="194" t="s">
        <v>622</v>
      </c>
      <c r="F96" s="194" t="s">
        <v>623</v>
      </c>
      <c r="G96" s="192"/>
      <c r="H96" s="192"/>
      <c r="I96" s="195"/>
      <c r="J96" s="196">
        <f>BK96</f>
        <v>0</v>
      </c>
      <c r="K96" s="192"/>
      <c r="L96" s="197"/>
      <c r="M96" s="198"/>
      <c r="N96" s="199"/>
      <c r="O96" s="199"/>
      <c r="P96" s="200">
        <f>P97</f>
        <v>0</v>
      </c>
      <c r="Q96" s="199"/>
      <c r="R96" s="200">
        <f>R97</f>
        <v>0</v>
      </c>
      <c r="S96" s="199"/>
      <c r="T96" s="201">
        <f>T97</f>
        <v>0</v>
      </c>
      <c r="AR96" s="202" t="s">
        <v>74</v>
      </c>
      <c r="AT96" s="203" t="s">
        <v>66</v>
      </c>
      <c r="AU96" s="203" t="s">
        <v>67</v>
      </c>
      <c r="AY96" s="202" t="s">
        <v>121</v>
      </c>
      <c r="BK96" s="204">
        <f>BK97</f>
        <v>0</v>
      </c>
    </row>
    <row r="97" s="10" customFormat="1" ht="22.8" customHeight="1">
      <c r="B97" s="191"/>
      <c r="C97" s="192"/>
      <c r="D97" s="193" t="s">
        <v>66</v>
      </c>
      <c r="E97" s="239" t="s">
        <v>624</v>
      </c>
      <c r="F97" s="239" t="s">
        <v>625</v>
      </c>
      <c r="G97" s="192"/>
      <c r="H97" s="192"/>
      <c r="I97" s="195"/>
      <c r="J97" s="240">
        <f>BK97</f>
        <v>0</v>
      </c>
      <c r="K97" s="192"/>
      <c r="L97" s="197"/>
      <c r="M97" s="198"/>
      <c r="N97" s="199"/>
      <c r="O97" s="199"/>
      <c r="P97" s="200">
        <f>SUM(P98:P103)</f>
        <v>0</v>
      </c>
      <c r="Q97" s="199"/>
      <c r="R97" s="200">
        <f>SUM(R98:R103)</f>
        <v>0</v>
      </c>
      <c r="S97" s="199"/>
      <c r="T97" s="201">
        <f>SUM(T98:T103)</f>
        <v>0</v>
      </c>
      <c r="AR97" s="202" t="s">
        <v>74</v>
      </c>
      <c r="AT97" s="203" t="s">
        <v>66</v>
      </c>
      <c r="AU97" s="203" t="s">
        <v>74</v>
      </c>
      <c r="AY97" s="202" t="s">
        <v>121</v>
      </c>
      <c r="BK97" s="204">
        <f>SUM(BK98:BK103)</f>
        <v>0</v>
      </c>
    </row>
    <row r="98" s="1" customFormat="1" ht="16.5" customHeight="1">
      <c r="B98" s="34"/>
      <c r="C98" s="205" t="s">
        <v>74</v>
      </c>
      <c r="D98" s="205" t="s">
        <v>122</v>
      </c>
      <c r="E98" s="206" t="s">
        <v>626</v>
      </c>
      <c r="F98" s="207" t="s">
        <v>627</v>
      </c>
      <c r="G98" s="208" t="s">
        <v>628</v>
      </c>
      <c r="H98" s="209">
        <v>627.5</v>
      </c>
      <c r="I98" s="210"/>
      <c r="J98" s="211">
        <f>ROUND(I98*H98,2)</f>
        <v>0</v>
      </c>
      <c r="K98" s="207" t="s">
        <v>629</v>
      </c>
      <c r="L98" s="39"/>
      <c r="M98" s="212" t="s">
        <v>1</v>
      </c>
      <c r="N98" s="213" t="s">
        <v>38</v>
      </c>
      <c r="O98" s="7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AR98" s="13" t="s">
        <v>120</v>
      </c>
      <c r="AT98" s="13" t="s">
        <v>122</v>
      </c>
      <c r="AU98" s="13" t="s">
        <v>76</v>
      </c>
      <c r="AY98" s="13" t="s">
        <v>121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3" t="s">
        <v>74</v>
      </c>
      <c r="BK98" s="216">
        <f>ROUND(I98*H98,2)</f>
        <v>0</v>
      </c>
      <c r="BL98" s="13" t="s">
        <v>120</v>
      </c>
      <c r="BM98" s="13" t="s">
        <v>630</v>
      </c>
    </row>
    <row r="99" s="1" customFormat="1">
      <c r="B99" s="34"/>
      <c r="C99" s="35"/>
      <c r="D99" s="217" t="s">
        <v>129</v>
      </c>
      <c r="E99" s="35"/>
      <c r="F99" s="218" t="s">
        <v>631</v>
      </c>
      <c r="G99" s="35"/>
      <c r="H99" s="35"/>
      <c r="I99" s="140"/>
      <c r="J99" s="35"/>
      <c r="K99" s="35"/>
      <c r="L99" s="39"/>
      <c r="M99" s="219"/>
      <c r="N99" s="75"/>
      <c r="O99" s="75"/>
      <c r="P99" s="75"/>
      <c r="Q99" s="75"/>
      <c r="R99" s="75"/>
      <c r="S99" s="75"/>
      <c r="T99" s="76"/>
      <c r="AT99" s="13" t="s">
        <v>129</v>
      </c>
      <c r="AU99" s="13" t="s">
        <v>76</v>
      </c>
    </row>
    <row r="100" s="1" customFormat="1" ht="16.5" customHeight="1">
      <c r="B100" s="34"/>
      <c r="C100" s="205" t="s">
        <v>76</v>
      </c>
      <c r="D100" s="205" t="s">
        <v>122</v>
      </c>
      <c r="E100" s="206" t="s">
        <v>632</v>
      </c>
      <c r="F100" s="207" t="s">
        <v>633</v>
      </c>
      <c r="G100" s="208" t="s">
        <v>628</v>
      </c>
      <c r="H100" s="209">
        <v>627.5</v>
      </c>
      <c r="I100" s="210"/>
      <c r="J100" s="211">
        <f>ROUND(I100*H100,2)</f>
        <v>0</v>
      </c>
      <c r="K100" s="207" t="s">
        <v>629</v>
      </c>
      <c r="L100" s="39"/>
      <c r="M100" s="212" t="s">
        <v>1</v>
      </c>
      <c r="N100" s="213" t="s">
        <v>38</v>
      </c>
      <c r="O100" s="7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13" t="s">
        <v>120</v>
      </c>
      <c r="AT100" s="13" t="s">
        <v>122</v>
      </c>
      <c r="AU100" s="13" t="s">
        <v>76</v>
      </c>
      <c r="AY100" s="13" t="s">
        <v>121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3" t="s">
        <v>74</v>
      </c>
      <c r="BK100" s="216">
        <f>ROUND(I100*H100,2)</f>
        <v>0</v>
      </c>
      <c r="BL100" s="13" t="s">
        <v>120</v>
      </c>
      <c r="BM100" s="13" t="s">
        <v>634</v>
      </c>
    </row>
    <row r="101" s="1" customFormat="1">
      <c r="B101" s="34"/>
      <c r="C101" s="35"/>
      <c r="D101" s="217" t="s">
        <v>129</v>
      </c>
      <c r="E101" s="35"/>
      <c r="F101" s="218" t="s">
        <v>635</v>
      </c>
      <c r="G101" s="35"/>
      <c r="H101" s="35"/>
      <c r="I101" s="140"/>
      <c r="J101" s="35"/>
      <c r="K101" s="35"/>
      <c r="L101" s="39"/>
      <c r="M101" s="219"/>
      <c r="N101" s="75"/>
      <c r="O101" s="75"/>
      <c r="P101" s="75"/>
      <c r="Q101" s="75"/>
      <c r="R101" s="75"/>
      <c r="S101" s="75"/>
      <c r="T101" s="76"/>
      <c r="AT101" s="13" t="s">
        <v>129</v>
      </c>
      <c r="AU101" s="13" t="s">
        <v>76</v>
      </c>
    </row>
    <row r="102" s="1" customFormat="1" ht="16.5" customHeight="1">
      <c r="B102" s="34"/>
      <c r="C102" s="205" t="s">
        <v>84</v>
      </c>
      <c r="D102" s="205" t="s">
        <v>122</v>
      </c>
      <c r="E102" s="206" t="s">
        <v>636</v>
      </c>
      <c r="F102" s="207" t="s">
        <v>637</v>
      </c>
      <c r="G102" s="208" t="s">
        <v>628</v>
      </c>
      <c r="H102" s="209">
        <v>1351.8</v>
      </c>
      <c r="I102" s="210"/>
      <c r="J102" s="211">
        <f>ROUND(I102*H102,2)</f>
        <v>0</v>
      </c>
      <c r="K102" s="207" t="s">
        <v>629</v>
      </c>
      <c r="L102" s="39"/>
      <c r="M102" s="212" t="s">
        <v>1</v>
      </c>
      <c r="N102" s="213" t="s">
        <v>38</v>
      </c>
      <c r="O102" s="7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13" t="s">
        <v>120</v>
      </c>
      <c r="AT102" s="13" t="s">
        <v>122</v>
      </c>
      <c r="AU102" s="13" t="s">
        <v>76</v>
      </c>
      <c r="AY102" s="13" t="s">
        <v>121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3" t="s">
        <v>74</v>
      </c>
      <c r="BK102" s="216">
        <f>ROUND(I102*H102,2)</f>
        <v>0</v>
      </c>
      <c r="BL102" s="13" t="s">
        <v>120</v>
      </c>
      <c r="BM102" s="13" t="s">
        <v>638</v>
      </c>
    </row>
    <row r="103" s="1" customFormat="1">
      <c r="B103" s="34"/>
      <c r="C103" s="35"/>
      <c r="D103" s="217" t="s">
        <v>129</v>
      </c>
      <c r="E103" s="35"/>
      <c r="F103" s="218" t="s">
        <v>639</v>
      </c>
      <c r="G103" s="35"/>
      <c r="H103" s="35"/>
      <c r="I103" s="140"/>
      <c r="J103" s="35"/>
      <c r="K103" s="35"/>
      <c r="L103" s="39"/>
      <c r="M103" s="219"/>
      <c r="N103" s="75"/>
      <c r="O103" s="75"/>
      <c r="P103" s="75"/>
      <c r="Q103" s="75"/>
      <c r="R103" s="75"/>
      <c r="S103" s="75"/>
      <c r="T103" s="76"/>
      <c r="AT103" s="13" t="s">
        <v>129</v>
      </c>
      <c r="AU103" s="13" t="s">
        <v>76</v>
      </c>
    </row>
    <row r="104" s="10" customFormat="1" ht="25.92" customHeight="1">
      <c r="B104" s="191"/>
      <c r="C104" s="192"/>
      <c r="D104" s="193" t="s">
        <v>66</v>
      </c>
      <c r="E104" s="194" t="s">
        <v>399</v>
      </c>
      <c r="F104" s="194" t="s">
        <v>640</v>
      </c>
      <c r="G104" s="192"/>
      <c r="H104" s="192"/>
      <c r="I104" s="195"/>
      <c r="J104" s="196">
        <f>BK104</f>
        <v>0</v>
      </c>
      <c r="K104" s="192"/>
      <c r="L104" s="197"/>
      <c r="M104" s="198"/>
      <c r="N104" s="199"/>
      <c r="O104" s="199"/>
      <c r="P104" s="200">
        <f>P105</f>
        <v>0</v>
      </c>
      <c r="Q104" s="199"/>
      <c r="R104" s="200">
        <f>R105</f>
        <v>0.033439999999999998</v>
      </c>
      <c r="S104" s="199"/>
      <c r="T104" s="201">
        <f>T105</f>
        <v>0</v>
      </c>
      <c r="AR104" s="202" t="s">
        <v>84</v>
      </c>
      <c r="AT104" s="203" t="s">
        <v>66</v>
      </c>
      <c r="AU104" s="203" t="s">
        <v>67</v>
      </c>
      <c r="AY104" s="202" t="s">
        <v>121</v>
      </c>
      <c r="BK104" s="204">
        <f>BK105</f>
        <v>0</v>
      </c>
    </row>
    <row r="105" s="10" customFormat="1" ht="22.8" customHeight="1">
      <c r="B105" s="191"/>
      <c r="C105" s="192"/>
      <c r="D105" s="193" t="s">
        <v>66</v>
      </c>
      <c r="E105" s="239" t="s">
        <v>641</v>
      </c>
      <c r="F105" s="239" t="s">
        <v>642</v>
      </c>
      <c r="G105" s="192"/>
      <c r="H105" s="192"/>
      <c r="I105" s="195"/>
      <c r="J105" s="240">
        <f>BK105</f>
        <v>0</v>
      </c>
      <c r="K105" s="192"/>
      <c r="L105" s="197"/>
      <c r="M105" s="198"/>
      <c r="N105" s="199"/>
      <c r="O105" s="199"/>
      <c r="P105" s="200">
        <f>SUM(P106:P109)</f>
        <v>0</v>
      </c>
      <c r="Q105" s="199"/>
      <c r="R105" s="200">
        <f>SUM(R106:R109)</f>
        <v>0.033439999999999998</v>
      </c>
      <c r="S105" s="199"/>
      <c r="T105" s="201">
        <f>SUM(T106:T109)</f>
        <v>0</v>
      </c>
      <c r="AR105" s="202" t="s">
        <v>84</v>
      </c>
      <c r="AT105" s="203" t="s">
        <v>66</v>
      </c>
      <c r="AU105" s="203" t="s">
        <v>74</v>
      </c>
      <c r="AY105" s="202" t="s">
        <v>121</v>
      </c>
      <c r="BK105" s="204">
        <f>SUM(BK106:BK109)</f>
        <v>0</v>
      </c>
    </row>
    <row r="106" s="1" customFormat="1" ht="16.5" customHeight="1">
      <c r="B106" s="34"/>
      <c r="C106" s="205" t="s">
        <v>120</v>
      </c>
      <c r="D106" s="205" t="s">
        <v>122</v>
      </c>
      <c r="E106" s="206" t="s">
        <v>643</v>
      </c>
      <c r="F106" s="207" t="s">
        <v>644</v>
      </c>
      <c r="G106" s="208" t="s">
        <v>261</v>
      </c>
      <c r="H106" s="209">
        <v>7.5999999999999996</v>
      </c>
      <c r="I106" s="210"/>
      <c r="J106" s="211">
        <f>ROUND(I106*H106,2)</f>
        <v>0</v>
      </c>
      <c r="K106" s="207" t="s">
        <v>629</v>
      </c>
      <c r="L106" s="39"/>
      <c r="M106" s="212" t="s">
        <v>1</v>
      </c>
      <c r="N106" s="213" t="s">
        <v>38</v>
      </c>
      <c r="O106" s="75"/>
      <c r="P106" s="214">
        <f>O106*H106</f>
        <v>0</v>
      </c>
      <c r="Q106" s="214">
        <v>0.0044000000000000003</v>
      </c>
      <c r="R106" s="214">
        <f>Q106*H106</f>
        <v>0.033439999999999998</v>
      </c>
      <c r="S106" s="214">
        <v>0</v>
      </c>
      <c r="T106" s="215">
        <f>S106*H106</f>
        <v>0</v>
      </c>
      <c r="AR106" s="13" t="s">
        <v>404</v>
      </c>
      <c r="AT106" s="13" t="s">
        <v>122</v>
      </c>
      <c r="AU106" s="13" t="s">
        <v>76</v>
      </c>
      <c r="AY106" s="13" t="s">
        <v>121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3" t="s">
        <v>74</v>
      </c>
      <c r="BK106" s="216">
        <f>ROUND(I106*H106,2)</f>
        <v>0</v>
      </c>
      <c r="BL106" s="13" t="s">
        <v>404</v>
      </c>
      <c r="BM106" s="13" t="s">
        <v>645</v>
      </c>
    </row>
    <row r="107" s="1" customFormat="1">
      <c r="B107" s="34"/>
      <c r="C107" s="35"/>
      <c r="D107" s="217" t="s">
        <v>129</v>
      </c>
      <c r="E107" s="35"/>
      <c r="F107" s="218" t="s">
        <v>646</v>
      </c>
      <c r="G107" s="35"/>
      <c r="H107" s="35"/>
      <c r="I107" s="140"/>
      <c r="J107" s="35"/>
      <c r="K107" s="35"/>
      <c r="L107" s="39"/>
      <c r="M107" s="219"/>
      <c r="N107" s="75"/>
      <c r="O107" s="75"/>
      <c r="P107" s="75"/>
      <c r="Q107" s="75"/>
      <c r="R107" s="75"/>
      <c r="S107" s="75"/>
      <c r="T107" s="76"/>
      <c r="AT107" s="13" t="s">
        <v>129</v>
      </c>
      <c r="AU107" s="13" t="s">
        <v>76</v>
      </c>
    </row>
    <row r="108" s="1" customFormat="1" ht="16.5" customHeight="1">
      <c r="B108" s="34"/>
      <c r="C108" s="205" t="s">
        <v>144</v>
      </c>
      <c r="D108" s="205" t="s">
        <v>122</v>
      </c>
      <c r="E108" s="206" t="s">
        <v>647</v>
      </c>
      <c r="F108" s="207" t="s">
        <v>648</v>
      </c>
      <c r="G108" s="208" t="s">
        <v>133</v>
      </c>
      <c r="H108" s="209">
        <v>251</v>
      </c>
      <c r="I108" s="210"/>
      <c r="J108" s="211">
        <f>ROUND(I108*H108,2)</f>
        <v>0</v>
      </c>
      <c r="K108" s="207" t="s">
        <v>629</v>
      </c>
      <c r="L108" s="39"/>
      <c r="M108" s="212" t="s">
        <v>1</v>
      </c>
      <c r="N108" s="213" t="s">
        <v>38</v>
      </c>
      <c r="O108" s="7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AR108" s="13" t="s">
        <v>404</v>
      </c>
      <c r="AT108" s="13" t="s">
        <v>122</v>
      </c>
      <c r="AU108" s="13" t="s">
        <v>76</v>
      </c>
      <c r="AY108" s="13" t="s">
        <v>121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3" t="s">
        <v>74</v>
      </c>
      <c r="BK108" s="216">
        <f>ROUND(I108*H108,2)</f>
        <v>0</v>
      </c>
      <c r="BL108" s="13" t="s">
        <v>404</v>
      </c>
      <c r="BM108" s="13" t="s">
        <v>649</v>
      </c>
    </row>
    <row r="109" s="1" customFormat="1">
      <c r="B109" s="34"/>
      <c r="C109" s="35"/>
      <c r="D109" s="217" t="s">
        <v>129</v>
      </c>
      <c r="E109" s="35"/>
      <c r="F109" s="218" t="s">
        <v>650</v>
      </c>
      <c r="G109" s="35"/>
      <c r="H109" s="35"/>
      <c r="I109" s="140"/>
      <c r="J109" s="35"/>
      <c r="K109" s="35"/>
      <c r="L109" s="39"/>
      <c r="M109" s="230"/>
      <c r="N109" s="231"/>
      <c r="O109" s="231"/>
      <c r="P109" s="231"/>
      <c r="Q109" s="231"/>
      <c r="R109" s="231"/>
      <c r="S109" s="231"/>
      <c r="T109" s="232"/>
      <c r="AT109" s="13" t="s">
        <v>129</v>
      </c>
      <c r="AU109" s="13" t="s">
        <v>76</v>
      </c>
    </row>
    <row r="110" s="1" customFormat="1" ht="6.96" customHeight="1">
      <c r="B110" s="53"/>
      <c r="C110" s="54"/>
      <c r="D110" s="54"/>
      <c r="E110" s="54"/>
      <c r="F110" s="54"/>
      <c r="G110" s="54"/>
      <c r="H110" s="54"/>
      <c r="I110" s="164"/>
      <c r="J110" s="54"/>
      <c r="K110" s="54"/>
      <c r="L110" s="39"/>
    </row>
  </sheetData>
  <sheetProtection sheet="1" autoFilter="0" formatColumns="0" formatRows="0" objects="1" scenarios="1" spinCount="100000" saltValue="Pc/ias6vUUME0eq760btNN3lzo9BWplMglU0uwLOVPPXfMOpb2Xcp7sW6Hj7pa9zlm1IzcRq7P2042YGRhYKug==" hashValue="hmSAZX8mSGbPzI4yRUR0Ngbwr3OH3pJym0qPaUwVWlzwqQyXAs8eR4atKFgc1EKW/J2RHSy03++YanAVv9J5Vw==" algorithmName="SHA-512" password="CC35"/>
  <autoFilter ref="C94:K10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1:H81"/>
    <mergeCell ref="E85:H85"/>
    <mergeCell ref="E83:H83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91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6"/>
      <c r="AT3" s="13" t="s">
        <v>76</v>
      </c>
    </row>
    <row r="4" ht="24.96" customHeight="1">
      <c r="B4" s="16"/>
      <c r="D4" s="137" t="s">
        <v>92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8" t="s">
        <v>16</v>
      </c>
      <c r="L6" s="16"/>
    </row>
    <row r="7" ht="16.5" customHeight="1">
      <c r="B7" s="16"/>
      <c r="E7" s="139" t="str">
        <f>'Rekapitulace stavby'!K6</f>
        <v>Oprava TV v úseku Ústí západ - Světec</v>
      </c>
      <c r="F7" s="138"/>
      <c r="G7" s="138"/>
      <c r="H7" s="138"/>
      <c r="L7" s="16"/>
    </row>
    <row r="8">
      <c r="B8" s="16"/>
      <c r="D8" s="138" t="s">
        <v>93</v>
      </c>
      <c r="L8" s="16"/>
    </row>
    <row r="9" ht="16.5" customHeight="1">
      <c r="B9" s="16"/>
      <c r="E9" s="139" t="s">
        <v>94</v>
      </c>
      <c r="L9" s="16"/>
    </row>
    <row r="10" ht="12" customHeight="1">
      <c r="B10" s="16"/>
      <c r="D10" s="138" t="s">
        <v>95</v>
      </c>
      <c r="L10" s="16"/>
    </row>
    <row r="11" s="1" customFormat="1" ht="16.5" customHeight="1">
      <c r="B11" s="39"/>
      <c r="E11" s="138" t="s">
        <v>96</v>
      </c>
      <c r="F11" s="1"/>
      <c r="G11" s="1"/>
      <c r="H11" s="1"/>
      <c r="I11" s="140"/>
      <c r="L11" s="39"/>
    </row>
    <row r="12" s="1" customFormat="1" ht="12" customHeight="1">
      <c r="B12" s="39"/>
      <c r="D12" s="138" t="s">
        <v>97</v>
      </c>
      <c r="I12" s="140"/>
      <c r="L12" s="39"/>
    </row>
    <row r="13" s="1" customFormat="1" ht="36.96" customHeight="1">
      <c r="B13" s="39"/>
      <c r="E13" s="141" t="s">
        <v>651</v>
      </c>
      <c r="F13" s="1"/>
      <c r="G13" s="1"/>
      <c r="H13" s="1"/>
      <c r="I13" s="140"/>
      <c r="L13" s="39"/>
    </row>
    <row r="14" s="1" customFormat="1">
      <c r="B14" s="39"/>
      <c r="I14" s="140"/>
      <c r="L14" s="39"/>
    </row>
    <row r="15" s="1" customFormat="1" ht="12" customHeight="1">
      <c r="B15" s="39"/>
      <c r="D15" s="138" t="s">
        <v>18</v>
      </c>
      <c r="F15" s="13" t="s">
        <v>1</v>
      </c>
      <c r="I15" s="142" t="s">
        <v>19</v>
      </c>
      <c r="J15" s="13" t="s">
        <v>1</v>
      </c>
      <c r="L15" s="39"/>
    </row>
    <row r="16" s="1" customFormat="1" ht="12" customHeight="1">
      <c r="B16" s="39"/>
      <c r="D16" s="138" t="s">
        <v>20</v>
      </c>
      <c r="F16" s="13" t="s">
        <v>21</v>
      </c>
      <c r="I16" s="142" t="s">
        <v>22</v>
      </c>
      <c r="J16" s="143" t="str">
        <f>'Rekapitulace stavby'!AN8</f>
        <v>12. 4. 2019</v>
      </c>
      <c r="L16" s="39"/>
    </row>
    <row r="17" s="1" customFormat="1" ht="10.8" customHeight="1">
      <c r="B17" s="39"/>
      <c r="I17" s="140"/>
      <c r="L17" s="39"/>
    </row>
    <row r="18" s="1" customFormat="1" ht="12" customHeight="1">
      <c r="B18" s="39"/>
      <c r="D18" s="138" t="s">
        <v>24</v>
      </c>
      <c r="I18" s="142" t="s">
        <v>25</v>
      </c>
      <c r="J18" s="13" t="str">
        <f>IF('Rekapitulace stavby'!AN10="","",'Rekapitulace stavby'!AN10)</f>
        <v/>
      </c>
      <c r="L18" s="39"/>
    </row>
    <row r="19" s="1" customFormat="1" ht="18" customHeight="1">
      <c r="B19" s="39"/>
      <c r="E19" s="13" t="str">
        <f>IF('Rekapitulace stavby'!E11="","",'Rekapitulace stavby'!E11)</f>
        <v xml:space="preserve"> </v>
      </c>
      <c r="I19" s="142" t="s">
        <v>26</v>
      </c>
      <c r="J19" s="13" t="str">
        <f>IF('Rekapitulace stavby'!AN11="","",'Rekapitulace stavby'!AN11)</f>
        <v/>
      </c>
      <c r="L19" s="39"/>
    </row>
    <row r="20" s="1" customFormat="1" ht="6.96" customHeight="1">
      <c r="B20" s="39"/>
      <c r="I20" s="140"/>
      <c r="L20" s="39"/>
    </row>
    <row r="21" s="1" customFormat="1" ht="12" customHeight="1">
      <c r="B21" s="39"/>
      <c r="D21" s="138" t="s">
        <v>27</v>
      </c>
      <c r="I21" s="142" t="s">
        <v>25</v>
      </c>
      <c r="J21" s="29" t="str">
        <f>'Rekapitulace stavby'!AN13</f>
        <v>Vyplň údaj</v>
      </c>
      <c r="L21" s="39"/>
    </row>
    <row r="22" s="1" customFormat="1" ht="18" customHeight="1">
      <c r="B22" s="39"/>
      <c r="E22" s="29" t="str">
        <f>'Rekapitulace stavby'!E14</f>
        <v>Vyplň údaj</v>
      </c>
      <c r="F22" s="13"/>
      <c r="G22" s="13"/>
      <c r="H22" s="13"/>
      <c r="I22" s="142" t="s">
        <v>26</v>
      </c>
      <c r="J22" s="29" t="str">
        <f>'Rekapitulace stavby'!AN14</f>
        <v>Vyplň údaj</v>
      </c>
      <c r="L22" s="39"/>
    </row>
    <row r="23" s="1" customFormat="1" ht="6.96" customHeight="1">
      <c r="B23" s="39"/>
      <c r="I23" s="140"/>
      <c r="L23" s="39"/>
    </row>
    <row r="24" s="1" customFormat="1" ht="12" customHeight="1">
      <c r="B24" s="39"/>
      <c r="D24" s="138" t="s">
        <v>29</v>
      </c>
      <c r="I24" s="142" t="s">
        <v>25</v>
      </c>
      <c r="J24" s="13" t="str">
        <f>IF('Rekapitulace stavby'!AN16="","",'Rekapitulace stavby'!AN16)</f>
        <v/>
      </c>
      <c r="L24" s="39"/>
    </row>
    <row r="25" s="1" customFormat="1" ht="18" customHeight="1">
      <c r="B25" s="39"/>
      <c r="E25" s="13" t="str">
        <f>IF('Rekapitulace stavby'!E17="","",'Rekapitulace stavby'!E17)</f>
        <v xml:space="preserve"> </v>
      </c>
      <c r="I25" s="142" t="s">
        <v>26</v>
      </c>
      <c r="J25" s="13" t="str">
        <f>IF('Rekapitulace stavby'!AN17="","",'Rekapitulace stavby'!AN17)</f>
        <v/>
      </c>
      <c r="L25" s="39"/>
    </row>
    <row r="26" s="1" customFormat="1" ht="6.96" customHeight="1">
      <c r="B26" s="39"/>
      <c r="I26" s="140"/>
      <c r="L26" s="39"/>
    </row>
    <row r="27" s="1" customFormat="1" ht="12" customHeight="1">
      <c r="B27" s="39"/>
      <c r="D27" s="138" t="s">
        <v>31</v>
      </c>
      <c r="I27" s="142" t="s">
        <v>25</v>
      </c>
      <c r="J27" s="13" t="str">
        <f>IF('Rekapitulace stavby'!AN19="","",'Rekapitulace stavby'!AN19)</f>
        <v/>
      </c>
      <c r="L27" s="39"/>
    </row>
    <row r="28" s="1" customFormat="1" ht="18" customHeight="1">
      <c r="B28" s="39"/>
      <c r="E28" s="13" t="str">
        <f>IF('Rekapitulace stavby'!E20="","",'Rekapitulace stavby'!E20)</f>
        <v xml:space="preserve"> </v>
      </c>
      <c r="I28" s="142" t="s">
        <v>26</v>
      </c>
      <c r="J28" s="13" t="str">
        <f>IF('Rekapitulace stavby'!AN20="","",'Rekapitulace stavby'!AN20)</f>
        <v/>
      </c>
      <c r="L28" s="39"/>
    </row>
    <row r="29" s="1" customFormat="1" ht="6.96" customHeight="1">
      <c r="B29" s="39"/>
      <c r="I29" s="140"/>
      <c r="L29" s="39"/>
    </row>
    <row r="30" s="1" customFormat="1" ht="12" customHeight="1">
      <c r="B30" s="39"/>
      <c r="D30" s="138" t="s">
        <v>32</v>
      </c>
      <c r="I30" s="140"/>
      <c r="L30" s="39"/>
    </row>
    <row r="31" s="7" customFormat="1" ht="16.5" customHeight="1">
      <c r="B31" s="144"/>
      <c r="E31" s="145" t="s">
        <v>1</v>
      </c>
      <c r="F31" s="145"/>
      <c r="G31" s="145"/>
      <c r="H31" s="145"/>
      <c r="I31" s="146"/>
      <c r="L31" s="144"/>
    </row>
    <row r="32" s="1" customFormat="1" ht="6.96" customHeight="1">
      <c r="B32" s="39"/>
      <c r="I32" s="140"/>
      <c r="L32" s="39"/>
    </row>
    <row r="33" s="1" customFormat="1" ht="6.96" customHeight="1">
      <c r="B33" s="39"/>
      <c r="D33" s="67"/>
      <c r="E33" s="67"/>
      <c r="F33" s="67"/>
      <c r="G33" s="67"/>
      <c r="H33" s="67"/>
      <c r="I33" s="147"/>
      <c r="J33" s="67"/>
      <c r="K33" s="67"/>
      <c r="L33" s="39"/>
    </row>
    <row r="34" s="1" customFormat="1" ht="25.44" customHeight="1">
      <c r="B34" s="39"/>
      <c r="D34" s="148" t="s">
        <v>33</v>
      </c>
      <c r="I34" s="140"/>
      <c r="J34" s="149">
        <f>ROUND(J92, 2)</f>
        <v>0</v>
      </c>
      <c r="L34" s="39"/>
    </row>
    <row r="35" s="1" customFormat="1" ht="6.96" customHeight="1">
      <c r="B35" s="39"/>
      <c r="D35" s="67"/>
      <c r="E35" s="67"/>
      <c r="F35" s="67"/>
      <c r="G35" s="67"/>
      <c r="H35" s="67"/>
      <c r="I35" s="147"/>
      <c r="J35" s="67"/>
      <c r="K35" s="67"/>
      <c r="L35" s="39"/>
    </row>
    <row r="36" s="1" customFormat="1" ht="14.4" customHeight="1">
      <c r="B36" s="39"/>
      <c r="F36" s="150" t="s">
        <v>35</v>
      </c>
      <c r="I36" s="151" t="s">
        <v>34</v>
      </c>
      <c r="J36" s="150" t="s">
        <v>36</v>
      </c>
      <c r="L36" s="39"/>
    </row>
    <row r="37" s="1" customFormat="1" ht="14.4" customHeight="1">
      <c r="B37" s="39"/>
      <c r="D37" s="138" t="s">
        <v>37</v>
      </c>
      <c r="E37" s="138" t="s">
        <v>38</v>
      </c>
      <c r="F37" s="152">
        <f>ROUND((SUM(BE92:BE95)),  2)</f>
        <v>0</v>
      </c>
      <c r="I37" s="153">
        <v>0.20999999999999999</v>
      </c>
      <c r="J37" s="152">
        <f>ROUND(((SUM(BE92:BE95))*I37),  2)</f>
        <v>0</v>
      </c>
      <c r="L37" s="39"/>
    </row>
    <row r="38" s="1" customFormat="1" ht="14.4" customHeight="1">
      <c r="B38" s="39"/>
      <c r="E38" s="138" t="s">
        <v>39</v>
      </c>
      <c r="F38" s="152">
        <f>ROUND((SUM(BF92:BF95)),  2)</f>
        <v>0</v>
      </c>
      <c r="I38" s="153">
        <v>0.14999999999999999</v>
      </c>
      <c r="J38" s="152">
        <f>ROUND(((SUM(BF92:BF95))*I38),  2)</f>
        <v>0</v>
      </c>
      <c r="L38" s="39"/>
    </row>
    <row r="39" hidden="1" s="1" customFormat="1" ht="14.4" customHeight="1">
      <c r="B39" s="39"/>
      <c r="E39" s="138" t="s">
        <v>40</v>
      </c>
      <c r="F39" s="152">
        <f>ROUND((SUM(BG92:BG95)),  2)</f>
        <v>0</v>
      </c>
      <c r="I39" s="153">
        <v>0.20999999999999999</v>
      </c>
      <c r="J39" s="152">
        <f>0</f>
        <v>0</v>
      </c>
      <c r="L39" s="39"/>
    </row>
    <row r="40" hidden="1" s="1" customFormat="1" ht="14.4" customHeight="1">
      <c r="B40" s="39"/>
      <c r="E40" s="138" t="s">
        <v>41</v>
      </c>
      <c r="F40" s="152">
        <f>ROUND((SUM(BH92:BH95)),  2)</f>
        <v>0</v>
      </c>
      <c r="I40" s="153">
        <v>0.14999999999999999</v>
      </c>
      <c r="J40" s="152">
        <f>0</f>
        <v>0</v>
      </c>
      <c r="L40" s="39"/>
    </row>
    <row r="41" hidden="1" s="1" customFormat="1" ht="14.4" customHeight="1">
      <c r="B41" s="39"/>
      <c r="E41" s="138" t="s">
        <v>42</v>
      </c>
      <c r="F41" s="152">
        <f>ROUND((SUM(BI92:BI95)),  2)</f>
        <v>0</v>
      </c>
      <c r="I41" s="153">
        <v>0</v>
      </c>
      <c r="J41" s="152">
        <f>0</f>
        <v>0</v>
      </c>
      <c r="L41" s="39"/>
    </row>
    <row r="42" s="1" customFormat="1" ht="6.96" customHeight="1">
      <c r="B42" s="39"/>
      <c r="I42" s="140"/>
      <c r="L42" s="39"/>
    </row>
    <row r="43" s="1" customFormat="1" ht="25.44" customHeight="1">
      <c r="B43" s="39"/>
      <c r="C43" s="154"/>
      <c r="D43" s="155" t="s">
        <v>43</v>
      </c>
      <c r="E43" s="156"/>
      <c r="F43" s="156"/>
      <c r="G43" s="157" t="s">
        <v>44</v>
      </c>
      <c r="H43" s="158" t="s">
        <v>45</v>
      </c>
      <c r="I43" s="159"/>
      <c r="J43" s="160">
        <f>SUM(J34:J41)</f>
        <v>0</v>
      </c>
      <c r="K43" s="161"/>
      <c r="L43" s="39"/>
    </row>
    <row r="44" s="1" customFormat="1" ht="14.4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39"/>
    </row>
    <row r="48" s="1" customFormat="1" ht="6.96" customHeight="1">
      <c r="B48" s="165"/>
      <c r="C48" s="166"/>
      <c r="D48" s="166"/>
      <c r="E48" s="166"/>
      <c r="F48" s="166"/>
      <c r="G48" s="166"/>
      <c r="H48" s="166"/>
      <c r="I48" s="167"/>
      <c r="J48" s="166"/>
      <c r="K48" s="166"/>
      <c r="L48" s="39"/>
    </row>
    <row r="49" s="1" customFormat="1" ht="24.96" customHeight="1">
      <c r="B49" s="34"/>
      <c r="C49" s="19" t="s">
        <v>99</v>
      </c>
      <c r="D49" s="35"/>
      <c r="E49" s="35"/>
      <c r="F49" s="35"/>
      <c r="G49" s="35"/>
      <c r="H49" s="35"/>
      <c r="I49" s="140"/>
      <c r="J49" s="35"/>
      <c r="K49" s="35"/>
      <c r="L49" s="39"/>
    </row>
    <row r="50" s="1" customFormat="1" ht="6.96" customHeight="1">
      <c r="B50" s="34"/>
      <c r="C50" s="35"/>
      <c r="D50" s="35"/>
      <c r="E50" s="35"/>
      <c r="F50" s="35"/>
      <c r="G50" s="35"/>
      <c r="H50" s="35"/>
      <c r="I50" s="140"/>
      <c r="J50" s="35"/>
      <c r="K50" s="35"/>
      <c r="L50" s="39"/>
    </row>
    <row r="51" s="1" customFormat="1" ht="12" customHeight="1">
      <c r="B51" s="34"/>
      <c r="C51" s="28" t="s">
        <v>16</v>
      </c>
      <c r="D51" s="35"/>
      <c r="E51" s="35"/>
      <c r="F51" s="35"/>
      <c r="G51" s="35"/>
      <c r="H51" s="35"/>
      <c r="I51" s="140"/>
      <c r="J51" s="35"/>
      <c r="K51" s="35"/>
      <c r="L51" s="39"/>
    </row>
    <row r="52" s="1" customFormat="1" ht="16.5" customHeight="1">
      <c r="B52" s="34"/>
      <c r="C52" s="35"/>
      <c r="D52" s="35"/>
      <c r="E52" s="168" t="str">
        <f>E7</f>
        <v>Oprava TV v úseku Ústí západ - Světec</v>
      </c>
      <c r="F52" s="28"/>
      <c r="G52" s="28"/>
      <c r="H52" s="28"/>
      <c r="I52" s="140"/>
      <c r="J52" s="35"/>
      <c r="K52" s="35"/>
      <c r="L52" s="39"/>
    </row>
    <row r="53" ht="12" customHeight="1">
      <c r="B53" s="17"/>
      <c r="C53" s="28" t="s">
        <v>93</v>
      </c>
      <c r="D53" s="18"/>
      <c r="E53" s="18"/>
      <c r="F53" s="18"/>
      <c r="G53" s="18"/>
      <c r="H53" s="18"/>
      <c r="I53" s="133"/>
      <c r="J53" s="18"/>
      <c r="K53" s="18"/>
      <c r="L53" s="16"/>
    </row>
    <row r="54" ht="16.5" customHeight="1">
      <c r="B54" s="17"/>
      <c r="C54" s="18"/>
      <c r="D54" s="18"/>
      <c r="E54" s="168" t="s">
        <v>94</v>
      </c>
      <c r="F54" s="18"/>
      <c r="G54" s="18"/>
      <c r="H54" s="18"/>
      <c r="I54" s="133"/>
      <c r="J54" s="18"/>
      <c r="K54" s="18"/>
      <c r="L54" s="16"/>
    </row>
    <row r="55" ht="12" customHeight="1">
      <c r="B55" s="17"/>
      <c r="C55" s="28" t="s">
        <v>95</v>
      </c>
      <c r="D55" s="18"/>
      <c r="E55" s="18"/>
      <c r="F55" s="18"/>
      <c r="G55" s="18"/>
      <c r="H55" s="18"/>
      <c r="I55" s="133"/>
      <c r="J55" s="18"/>
      <c r="K55" s="18"/>
      <c r="L55" s="16"/>
    </row>
    <row r="56" s="1" customFormat="1" ht="16.5" customHeight="1">
      <c r="B56" s="34"/>
      <c r="C56" s="35"/>
      <c r="D56" s="35"/>
      <c r="E56" s="28" t="s">
        <v>96</v>
      </c>
      <c r="F56" s="35"/>
      <c r="G56" s="35"/>
      <c r="H56" s="35"/>
      <c r="I56" s="140"/>
      <c r="J56" s="35"/>
      <c r="K56" s="35"/>
      <c r="L56" s="39"/>
    </row>
    <row r="57" s="1" customFormat="1" ht="12" customHeight="1">
      <c r="B57" s="34"/>
      <c r="C57" s="28" t="s">
        <v>97</v>
      </c>
      <c r="D57" s="35"/>
      <c r="E57" s="35"/>
      <c r="F57" s="35"/>
      <c r="G57" s="35"/>
      <c r="H57" s="35"/>
      <c r="I57" s="140"/>
      <c r="J57" s="35"/>
      <c r="K57" s="35"/>
      <c r="L57" s="39"/>
    </row>
    <row r="58" s="1" customFormat="1" ht="16.5" customHeight="1">
      <c r="B58" s="34"/>
      <c r="C58" s="35"/>
      <c r="D58" s="35"/>
      <c r="E58" s="60" t="str">
        <f>E13</f>
        <v>SO1.1.3 - VON</v>
      </c>
      <c r="F58" s="35"/>
      <c r="G58" s="35"/>
      <c r="H58" s="35"/>
      <c r="I58" s="140"/>
      <c r="J58" s="35"/>
      <c r="K58" s="35"/>
      <c r="L58" s="39"/>
    </row>
    <row r="59" s="1" customFormat="1" ht="6.96" customHeight="1">
      <c r="B59" s="34"/>
      <c r="C59" s="35"/>
      <c r="D59" s="35"/>
      <c r="E59" s="35"/>
      <c r="F59" s="35"/>
      <c r="G59" s="35"/>
      <c r="H59" s="35"/>
      <c r="I59" s="140"/>
      <c r="J59" s="35"/>
      <c r="K59" s="35"/>
      <c r="L59" s="39"/>
    </row>
    <row r="60" s="1" customFormat="1" ht="12" customHeight="1">
      <c r="B60" s="34"/>
      <c r="C60" s="28" t="s">
        <v>20</v>
      </c>
      <c r="D60" s="35"/>
      <c r="E60" s="35"/>
      <c r="F60" s="23" t="str">
        <f>F16</f>
        <v xml:space="preserve"> </v>
      </c>
      <c r="G60" s="35"/>
      <c r="H60" s="35"/>
      <c r="I60" s="142" t="s">
        <v>22</v>
      </c>
      <c r="J60" s="63" t="str">
        <f>IF(J16="","",J16)</f>
        <v>12. 4. 2019</v>
      </c>
      <c r="K60" s="35"/>
      <c r="L60" s="39"/>
    </row>
    <row r="61" s="1" customFormat="1" ht="6.96" customHeight="1">
      <c r="B61" s="34"/>
      <c r="C61" s="35"/>
      <c r="D61" s="35"/>
      <c r="E61" s="35"/>
      <c r="F61" s="35"/>
      <c r="G61" s="35"/>
      <c r="H61" s="35"/>
      <c r="I61" s="140"/>
      <c r="J61" s="35"/>
      <c r="K61" s="35"/>
      <c r="L61" s="39"/>
    </row>
    <row r="62" s="1" customFormat="1" ht="13.65" customHeight="1">
      <c r="B62" s="34"/>
      <c r="C62" s="28" t="s">
        <v>24</v>
      </c>
      <c r="D62" s="35"/>
      <c r="E62" s="35"/>
      <c r="F62" s="23" t="str">
        <f>E19</f>
        <v xml:space="preserve"> </v>
      </c>
      <c r="G62" s="35"/>
      <c r="H62" s="35"/>
      <c r="I62" s="142" t="s">
        <v>29</v>
      </c>
      <c r="J62" s="32" t="str">
        <f>E25</f>
        <v xml:space="preserve"> </v>
      </c>
      <c r="K62" s="35"/>
      <c r="L62" s="39"/>
    </row>
    <row r="63" s="1" customFormat="1" ht="13.65" customHeight="1">
      <c r="B63" s="34"/>
      <c r="C63" s="28" t="s">
        <v>27</v>
      </c>
      <c r="D63" s="35"/>
      <c r="E63" s="35"/>
      <c r="F63" s="23" t="str">
        <f>IF(E22="","",E22)</f>
        <v>Vyplň údaj</v>
      </c>
      <c r="G63" s="35"/>
      <c r="H63" s="35"/>
      <c r="I63" s="142" t="s">
        <v>31</v>
      </c>
      <c r="J63" s="32" t="str">
        <f>E28</f>
        <v xml:space="preserve"> </v>
      </c>
      <c r="K63" s="35"/>
      <c r="L63" s="39"/>
    </row>
    <row r="64" s="1" customFormat="1" ht="10.32" customHeight="1">
      <c r="B64" s="34"/>
      <c r="C64" s="35"/>
      <c r="D64" s="35"/>
      <c r="E64" s="35"/>
      <c r="F64" s="35"/>
      <c r="G64" s="35"/>
      <c r="H64" s="35"/>
      <c r="I64" s="140"/>
      <c r="J64" s="35"/>
      <c r="K64" s="35"/>
      <c r="L64" s="39"/>
    </row>
    <row r="65" s="1" customFormat="1" ht="29.28" customHeight="1">
      <c r="B65" s="34"/>
      <c r="C65" s="169" t="s">
        <v>100</v>
      </c>
      <c r="D65" s="170"/>
      <c r="E65" s="170"/>
      <c r="F65" s="170"/>
      <c r="G65" s="170"/>
      <c r="H65" s="170"/>
      <c r="I65" s="171"/>
      <c r="J65" s="172" t="s">
        <v>101</v>
      </c>
      <c r="K65" s="170"/>
      <c r="L65" s="39"/>
    </row>
    <row r="66" s="1" customFormat="1" ht="10.32" customHeight="1">
      <c r="B66" s="34"/>
      <c r="C66" s="35"/>
      <c r="D66" s="35"/>
      <c r="E66" s="35"/>
      <c r="F66" s="35"/>
      <c r="G66" s="35"/>
      <c r="H66" s="35"/>
      <c r="I66" s="140"/>
      <c r="J66" s="35"/>
      <c r="K66" s="35"/>
      <c r="L66" s="39"/>
    </row>
    <row r="67" s="1" customFormat="1" ht="22.8" customHeight="1">
      <c r="B67" s="34"/>
      <c r="C67" s="173" t="s">
        <v>102</v>
      </c>
      <c r="D67" s="35"/>
      <c r="E67" s="35"/>
      <c r="F67" s="35"/>
      <c r="G67" s="35"/>
      <c r="H67" s="35"/>
      <c r="I67" s="140"/>
      <c r="J67" s="94">
        <f>J92</f>
        <v>0</v>
      </c>
      <c r="K67" s="35"/>
      <c r="L67" s="39"/>
      <c r="AU67" s="13" t="s">
        <v>103</v>
      </c>
    </row>
    <row r="68" s="8" customFormat="1" ht="24.96" customHeight="1">
      <c r="B68" s="174"/>
      <c r="C68" s="175"/>
      <c r="D68" s="176" t="s">
        <v>652</v>
      </c>
      <c r="E68" s="177"/>
      <c r="F68" s="177"/>
      <c r="G68" s="177"/>
      <c r="H68" s="177"/>
      <c r="I68" s="178"/>
      <c r="J68" s="179">
        <f>J93</f>
        <v>0</v>
      </c>
      <c r="K68" s="175"/>
      <c r="L68" s="180"/>
    </row>
    <row r="69" s="1" customFormat="1" ht="21.84" customHeight="1">
      <c r="B69" s="34"/>
      <c r="C69" s="35"/>
      <c r="D69" s="35"/>
      <c r="E69" s="35"/>
      <c r="F69" s="35"/>
      <c r="G69" s="35"/>
      <c r="H69" s="35"/>
      <c r="I69" s="140"/>
      <c r="J69" s="35"/>
      <c r="K69" s="35"/>
      <c r="L69" s="39"/>
    </row>
    <row r="70" s="1" customFormat="1" ht="6.96" customHeight="1">
      <c r="B70" s="53"/>
      <c r="C70" s="54"/>
      <c r="D70" s="54"/>
      <c r="E70" s="54"/>
      <c r="F70" s="54"/>
      <c r="G70" s="54"/>
      <c r="H70" s="54"/>
      <c r="I70" s="164"/>
      <c r="J70" s="54"/>
      <c r="K70" s="54"/>
      <c r="L70" s="39"/>
    </row>
    <row r="74" s="1" customFormat="1" ht="6.96" customHeight="1">
      <c r="B74" s="55"/>
      <c r="C74" s="56"/>
      <c r="D74" s="56"/>
      <c r="E74" s="56"/>
      <c r="F74" s="56"/>
      <c r="G74" s="56"/>
      <c r="H74" s="56"/>
      <c r="I74" s="167"/>
      <c r="J74" s="56"/>
      <c r="K74" s="56"/>
      <c r="L74" s="39"/>
    </row>
    <row r="75" s="1" customFormat="1" ht="24.96" customHeight="1">
      <c r="B75" s="34"/>
      <c r="C75" s="19" t="s">
        <v>105</v>
      </c>
      <c r="D75" s="35"/>
      <c r="E75" s="35"/>
      <c r="F75" s="35"/>
      <c r="G75" s="35"/>
      <c r="H75" s="35"/>
      <c r="I75" s="140"/>
      <c r="J75" s="35"/>
      <c r="K75" s="35"/>
      <c r="L75" s="39"/>
    </row>
    <row r="76" s="1" customFormat="1" ht="6.96" customHeight="1">
      <c r="B76" s="34"/>
      <c r="C76" s="35"/>
      <c r="D76" s="35"/>
      <c r="E76" s="35"/>
      <c r="F76" s="35"/>
      <c r="G76" s="35"/>
      <c r="H76" s="35"/>
      <c r="I76" s="140"/>
      <c r="J76" s="35"/>
      <c r="K76" s="35"/>
      <c r="L76" s="39"/>
    </row>
    <row r="77" s="1" customFormat="1" ht="12" customHeight="1">
      <c r="B77" s="34"/>
      <c r="C77" s="28" t="s">
        <v>16</v>
      </c>
      <c r="D77" s="35"/>
      <c r="E77" s="35"/>
      <c r="F77" s="35"/>
      <c r="G77" s="35"/>
      <c r="H77" s="35"/>
      <c r="I77" s="140"/>
      <c r="J77" s="35"/>
      <c r="K77" s="35"/>
      <c r="L77" s="39"/>
    </row>
    <row r="78" s="1" customFormat="1" ht="16.5" customHeight="1">
      <c r="B78" s="34"/>
      <c r="C78" s="35"/>
      <c r="D78" s="35"/>
      <c r="E78" s="168" t="str">
        <f>E7</f>
        <v>Oprava TV v úseku Ústí západ - Světec</v>
      </c>
      <c r="F78" s="28"/>
      <c r="G78" s="28"/>
      <c r="H78" s="28"/>
      <c r="I78" s="140"/>
      <c r="J78" s="35"/>
      <c r="K78" s="35"/>
      <c r="L78" s="39"/>
    </row>
    <row r="79" ht="12" customHeight="1">
      <c r="B79" s="17"/>
      <c r="C79" s="28" t="s">
        <v>93</v>
      </c>
      <c r="D79" s="18"/>
      <c r="E79" s="18"/>
      <c r="F79" s="18"/>
      <c r="G79" s="18"/>
      <c r="H79" s="18"/>
      <c r="I79" s="133"/>
      <c r="J79" s="18"/>
      <c r="K79" s="18"/>
      <c r="L79" s="16"/>
    </row>
    <row r="80" ht="16.5" customHeight="1">
      <c r="B80" s="17"/>
      <c r="C80" s="18"/>
      <c r="D80" s="18"/>
      <c r="E80" s="168" t="s">
        <v>94</v>
      </c>
      <c r="F80" s="18"/>
      <c r="G80" s="18"/>
      <c r="H80" s="18"/>
      <c r="I80" s="133"/>
      <c r="J80" s="18"/>
      <c r="K80" s="18"/>
      <c r="L80" s="16"/>
    </row>
    <row r="81" ht="12" customHeight="1">
      <c r="B81" s="17"/>
      <c r="C81" s="28" t="s">
        <v>95</v>
      </c>
      <c r="D81" s="18"/>
      <c r="E81" s="18"/>
      <c r="F81" s="18"/>
      <c r="G81" s="18"/>
      <c r="H81" s="18"/>
      <c r="I81" s="133"/>
      <c r="J81" s="18"/>
      <c r="K81" s="18"/>
      <c r="L81" s="16"/>
    </row>
    <row r="82" s="1" customFormat="1" ht="16.5" customHeight="1">
      <c r="B82" s="34"/>
      <c r="C82" s="35"/>
      <c r="D82" s="35"/>
      <c r="E82" s="28" t="s">
        <v>96</v>
      </c>
      <c r="F82" s="35"/>
      <c r="G82" s="35"/>
      <c r="H82" s="35"/>
      <c r="I82" s="140"/>
      <c r="J82" s="35"/>
      <c r="K82" s="35"/>
      <c r="L82" s="39"/>
    </row>
    <row r="83" s="1" customFormat="1" ht="12" customHeight="1">
      <c r="B83" s="34"/>
      <c r="C83" s="28" t="s">
        <v>97</v>
      </c>
      <c r="D83" s="35"/>
      <c r="E83" s="35"/>
      <c r="F83" s="35"/>
      <c r="G83" s="35"/>
      <c r="H83" s="35"/>
      <c r="I83" s="140"/>
      <c r="J83" s="35"/>
      <c r="K83" s="35"/>
      <c r="L83" s="39"/>
    </row>
    <row r="84" s="1" customFormat="1" ht="16.5" customHeight="1">
      <c r="B84" s="34"/>
      <c r="C84" s="35"/>
      <c r="D84" s="35"/>
      <c r="E84" s="60" t="str">
        <f>E13</f>
        <v>SO1.1.3 - VON</v>
      </c>
      <c r="F84" s="35"/>
      <c r="G84" s="35"/>
      <c r="H84" s="35"/>
      <c r="I84" s="140"/>
      <c r="J84" s="35"/>
      <c r="K84" s="35"/>
      <c r="L84" s="39"/>
    </row>
    <row r="85" s="1" customFormat="1" ht="6.96" customHeight="1">
      <c r="B85" s="34"/>
      <c r="C85" s="35"/>
      <c r="D85" s="35"/>
      <c r="E85" s="35"/>
      <c r="F85" s="35"/>
      <c r="G85" s="35"/>
      <c r="H85" s="35"/>
      <c r="I85" s="140"/>
      <c r="J85" s="35"/>
      <c r="K85" s="35"/>
      <c r="L85" s="39"/>
    </row>
    <row r="86" s="1" customFormat="1" ht="12" customHeight="1">
      <c r="B86" s="34"/>
      <c r="C86" s="28" t="s">
        <v>20</v>
      </c>
      <c r="D86" s="35"/>
      <c r="E86" s="35"/>
      <c r="F86" s="23" t="str">
        <f>F16</f>
        <v xml:space="preserve"> </v>
      </c>
      <c r="G86" s="35"/>
      <c r="H86" s="35"/>
      <c r="I86" s="142" t="s">
        <v>22</v>
      </c>
      <c r="J86" s="63" t="str">
        <f>IF(J16="","",J16)</f>
        <v>12. 4. 2019</v>
      </c>
      <c r="K86" s="35"/>
      <c r="L86" s="39"/>
    </row>
    <row r="87" s="1" customFormat="1" ht="6.96" customHeight="1">
      <c r="B87" s="34"/>
      <c r="C87" s="35"/>
      <c r="D87" s="35"/>
      <c r="E87" s="35"/>
      <c r="F87" s="35"/>
      <c r="G87" s="35"/>
      <c r="H87" s="35"/>
      <c r="I87" s="140"/>
      <c r="J87" s="35"/>
      <c r="K87" s="35"/>
      <c r="L87" s="39"/>
    </row>
    <row r="88" s="1" customFormat="1" ht="13.65" customHeight="1">
      <c r="B88" s="34"/>
      <c r="C88" s="28" t="s">
        <v>24</v>
      </c>
      <c r="D88" s="35"/>
      <c r="E88" s="35"/>
      <c r="F88" s="23" t="str">
        <f>E19</f>
        <v xml:space="preserve"> </v>
      </c>
      <c r="G88" s="35"/>
      <c r="H88" s="35"/>
      <c r="I88" s="142" t="s">
        <v>29</v>
      </c>
      <c r="J88" s="32" t="str">
        <f>E25</f>
        <v xml:space="preserve"> </v>
      </c>
      <c r="K88" s="35"/>
      <c r="L88" s="39"/>
    </row>
    <row r="89" s="1" customFormat="1" ht="13.65" customHeight="1">
      <c r="B89" s="34"/>
      <c r="C89" s="28" t="s">
        <v>27</v>
      </c>
      <c r="D89" s="35"/>
      <c r="E89" s="35"/>
      <c r="F89" s="23" t="str">
        <f>IF(E22="","",E22)</f>
        <v>Vyplň údaj</v>
      </c>
      <c r="G89" s="35"/>
      <c r="H89" s="35"/>
      <c r="I89" s="142" t="s">
        <v>31</v>
      </c>
      <c r="J89" s="32" t="str">
        <f>E28</f>
        <v xml:space="preserve"> </v>
      </c>
      <c r="K89" s="35"/>
      <c r="L89" s="39"/>
    </row>
    <row r="90" s="1" customFormat="1" ht="10.32" customHeight="1">
      <c r="B90" s="34"/>
      <c r="C90" s="35"/>
      <c r="D90" s="35"/>
      <c r="E90" s="35"/>
      <c r="F90" s="35"/>
      <c r="G90" s="35"/>
      <c r="H90" s="35"/>
      <c r="I90" s="140"/>
      <c r="J90" s="35"/>
      <c r="K90" s="35"/>
      <c r="L90" s="39"/>
    </row>
    <row r="91" s="9" customFormat="1" ht="29.28" customHeight="1">
      <c r="B91" s="181"/>
      <c r="C91" s="182" t="s">
        <v>106</v>
      </c>
      <c r="D91" s="183" t="s">
        <v>52</v>
      </c>
      <c r="E91" s="183" t="s">
        <v>48</v>
      </c>
      <c r="F91" s="183" t="s">
        <v>49</v>
      </c>
      <c r="G91" s="183" t="s">
        <v>107</v>
      </c>
      <c r="H91" s="183" t="s">
        <v>108</v>
      </c>
      <c r="I91" s="184" t="s">
        <v>109</v>
      </c>
      <c r="J91" s="183" t="s">
        <v>101</v>
      </c>
      <c r="K91" s="185" t="s">
        <v>110</v>
      </c>
      <c r="L91" s="186"/>
      <c r="M91" s="84" t="s">
        <v>1</v>
      </c>
      <c r="N91" s="85" t="s">
        <v>37</v>
      </c>
      <c r="O91" s="85" t="s">
        <v>111</v>
      </c>
      <c r="P91" s="85" t="s">
        <v>112</v>
      </c>
      <c r="Q91" s="85" t="s">
        <v>113</v>
      </c>
      <c r="R91" s="85" t="s">
        <v>114</v>
      </c>
      <c r="S91" s="85" t="s">
        <v>115</v>
      </c>
      <c r="T91" s="86" t="s">
        <v>116</v>
      </c>
    </row>
    <row r="92" s="1" customFormat="1" ht="22.8" customHeight="1">
      <c r="B92" s="34"/>
      <c r="C92" s="91" t="s">
        <v>117</v>
      </c>
      <c r="D92" s="35"/>
      <c r="E92" s="35"/>
      <c r="F92" s="35"/>
      <c r="G92" s="35"/>
      <c r="H92" s="35"/>
      <c r="I92" s="140"/>
      <c r="J92" s="187">
        <f>BK92</f>
        <v>0</v>
      </c>
      <c r="K92" s="35"/>
      <c r="L92" s="39"/>
      <c r="M92" s="87"/>
      <c r="N92" s="88"/>
      <c r="O92" s="88"/>
      <c r="P92" s="188">
        <f>P93</f>
        <v>0</v>
      </c>
      <c r="Q92" s="88"/>
      <c r="R92" s="188">
        <f>R93</f>
        <v>0</v>
      </c>
      <c r="S92" s="88"/>
      <c r="T92" s="189">
        <f>T93</f>
        <v>0</v>
      </c>
      <c r="AT92" s="13" t="s">
        <v>66</v>
      </c>
      <c r="AU92" s="13" t="s">
        <v>103</v>
      </c>
      <c r="BK92" s="190">
        <f>BK93</f>
        <v>0</v>
      </c>
    </row>
    <row r="93" s="10" customFormat="1" ht="25.92" customHeight="1">
      <c r="B93" s="191"/>
      <c r="C93" s="192"/>
      <c r="D93" s="193" t="s">
        <v>66</v>
      </c>
      <c r="E93" s="194" t="s">
        <v>653</v>
      </c>
      <c r="F93" s="194" t="s">
        <v>654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SUM(P94:P95)</f>
        <v>0</v>
      </c>
      <c r="Q93" s="199"/>
      <c r="R93" s="200">
        <f>SUM(R94:R95)</f>
        <v>0</v>
      </c>
      <c r="S93" s="199"/>
      <c r="T93" s="201">
        <f>SUM(T94:T95)</f>
        <v>0</v>
      </c>
      <c r="AR93" s="202" t="s">
        <v>144</v>
      </c>
      <c r="AT93" s="203" t="s">
        <v>66</v>
      </c>
      <c r="AU93" s="203" t="s">
        <v>67</v>
      </c>
      <c r="AY93" s="202" t="s">
        <v>121</v>
      </c>
      <c r="BK93" s="204">
        <f>SUM(BK94:BK95)</f>
        <v>0</v>
      </c>
    </row>
    <row r="94" s="1" customFormat="1" ht="22.5" customHeight="1">
      <c r="B94" s="34"/>
      <c r="C94" s="205" t="s">
        <v>74</v>
      </c>
      <c r="D94" s="205" t="s">
        <v>122</v>
      </c>
      <c r="E94" s="206" t="s">
        <v>655</v>
      </c>
      <c r="F94" s="207" t="s">
        <v>656</v>
      </c>
      <c r="G94" s="208" t="s">
        <v>657</v>
      </c>
      <c r="H94" s="241"/>
      <c r="I94" s="210"/>
      <c r="J94" s="211">
        <f>ROUND(I94*H94,2)</f>
        <v>0</v>
      </c>
      <c r="K94" s="207" t="s">
        <v>126</v>
      </c>
      <c r="L94" s="39"/>
      <c r="M94" s="212" t="s">
        <v>1</v>
      </c>
      <c r="N94" s="213" t="s">
        <v>38</v>
      </c>
      <c r="O94" s="7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13" t="s">
        <v>120</v>
      </c>
      <c r="AT94" s="13" t="s">
        <v>122</v>
      </c>
      <c r="AU94" s="13" t="s">
        <v>74</v>
      </c>
      <c r="AY94" s="13" t="s">
        <v>121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3" t="s">
        <v>74</v>
      </c>
      <c r="BK94" s="216">
        <f>ROUND(I94*H94,2)</f>
        <v>0</v>
      </c>
      <c r="BL94" s="13" t="s">
        <v>120</v>
      </c>
      <c r="BM94" s="13" t="s">
        <v>658</v>
      </c>
    </row>
    <row r="95" s="1" customFormat="1">
      <c r="B95" s="34"/>
      <c r="C95" s="35"/>
      <c r="D95" s="217" t="s">
        <v>129</v>
      </c>
      <c r="E95" s="35"/>
      <c r="F95" s="218" t="s">
        <v>656</v>
      </c>
      <c r="G95" s="35"/>
      <c r="H95" s="35"/>
      <c r="I95" s="140"/>
      <c r="J95" s="35"/>
      <c r="K95" s="35"/>
      <c r="L95" s="39"/>
      <c r="M95" s="230"/>
      <c r="N95" s="231"/>
      <c r="O95" s="231"/>
      <c r="P95" s="231"/>
      <c r="Q95" s="231"/>
      <c r="R95" s="231"/>
      <c r="S95" s="231"/>
      <c r="T95" s="232"/>
      <c r="AT95" s="13" t="s">
        <v>129</v>
      </c>
      <c r="AU95" s="13" t="s">
        <v>74</v>
      </c>
    </row>
    <row r="96" s="1" customFormat="1" ht="6.96" customHeight="1">
      <c r="B96" s="53"/>
      <c r="C96" s="54"/>
      <c r="D96" s="54"/>
      <c r="E96" s="54"/>
      <c r="F96" s="54"/>
      <c r="G96" s="54"/>
      <c r="H96" s="54"/>
      <c r="I96" s="164"/>
      <c r="J96" s="54"/>
      <c r="K96" s="54"/>
      <c r="L96" s="39"/>
    </row>
  </sheetData>
  <sheetProtection sheet="1" autoFilter="0" formatColumns="0" formatRows="0" objects="1" scenarios="1" spinCount="100000" saltValue="7CZ1MbKiZUwb5XeXDgRRlkYUNijoISXAAjdbeOMx7QGvMAufZ7hMnKYogvlJdAOZC7PA+UjHnh6GkJ6Au8LQkA==" hashValue="EYSh/WD33DWzu5a0Pz00saIadT1e+eGNE36E5wAwVMXUMTL4HNFhaLwCRrTuYEuls8Sjv6SBP3a2eGEBOc/4NA==" algorithmName="SHA-512" password="CC35"/>
  <autoFilter ref="C91:K9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Čapek Jiří, Ing.</dc:creator>
  <cp:lastModifiedBy>Čapek Jiří, Ing.</cp:lastModifiedBy>
  <dcterms:created xsi:type="dcterms:W3CDTF">2019-04-12T10:25:29Z</dcterms:created>
  <dcterms:modified xsi:type="dcterms:W3CDTF">2019-04-12T10:25:32Z</dcterms:modified>
</cp:coreProperties>
</file>